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Temp\03_March\Inflow Forecasts\"/>
    </mc:Choice>
  </mc:AlternateContent>
  <xr:revisionPtr revIDLastSave="0" documentId="13_ncr:1_{BB061A22-06BB-4EE6-B39D-4D136B111403}" xr6:coauthVersionLast="47" xr6:coauthVersionMax="47" xr10:uidLastSave="{00000000-0000-0000-0000-000000000000}"/>
  <bookViews>
    <workbookView xWindow="-120" yWindow="-120" windowWidth="29040" windowHeight="17640" tabRatio="918" firstSheet="6" activeTab="13"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08" localSheetId="21">TempForecast!$A$4:$AE$64</definedName>
    <definedName name="BMDC2.espmvol.5yr.adj.espmvol_109" localSheetId="21">TempForecast!$A$4:$AE$64</definedName>
    <definedName name="BMDC2.espmvol.5yr.adj.espmvol_11" localSheetId="21">TempForecast!$A$4:$AE$64</definedName>
    <definedName name="BMDC2.espmvol.5yr.adj.espmvol_110" localSheetId="21">TempForecast!$A$4:$AE$64</definedName>
    <definedName name="BMDC2.espmvol.5yr.adj.espmvol_111" localSheetId="21">TempForecast!$A$4:$AE$64</definedName>
    <definedName name="BMDC2.espmvol.5yr.adj.espmvol_112" localSheetId="21">TempForecast!$A$4:$AE$64</definedName>
    <definedName name="BMDC2.espmvol.5yr.adj.espmvol_113" localSheetId="21">TempForecast!$A$4:$AE$64</definedName>
    <definedName name="BMDC2.espmvol.5yr.adj.espmvol_114" localSheetId="21">TempForecast!$A$4:$AE$64</definedName>
    <definedName name="BMDC2.espmvol.5yr.adj.espmvol_115" localSheetId="21">TempForecast!$A$4:$AE$64</definedName>
    <definedName name="BMDC2.espmvol.5yr.adj.espmvol_116" localSheetId="21">TempForecast!$A$4:$AE$64</definedName>
    <definedName name="BMDC2.espmvol.5yr.adj.espmvol_117" localSheetId="21">TempForecast!$A$4:$AE$64</definedName>
    <definedName name="BMDC2.espmvol.5yr.adj.espmvol_118" localSheetId="21">TempForecast!$A$4:$AE$64</definedName>
    <definedName name="BMDC2.espmvol.5yr.adj.espmvol_119" localSheetId="21">TempForecast!$A$4:$AE$64</definedName>
    <definedName name="BMDC2.espmvol.5yr.adj.espmvol_12" localSheetId="21">TempForecast!$A$4:$AE$64</definedName>
    <definedName name="BMDC2.espmvol.5yr.adj.espmvol_120" localSheetId="21">TempForecast!$A$4:$AE$64</definedName>
    <definedName name="BMDC2.espmvol.5yr.adj.espmvol_121" localSheetId="21">TempForecast!$A$4:$AE$64</definedName>
    <definedName name="BMDC2.espmvol.5yr.adj.espmvol_122" localSheetId="21">TempForecast!$A$4:$AE$64</definedName>
    <definedName name="BMDC2.espmvol.5yr.adj.espmvol_123"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07" localSheetId="21">TempForecast!$A$4:$AE$64</definedName>
    <definedName name="CLSC2.espmvol.5yr.adj.espmvol_108" localSheetId="21">TempForecast!$A$4:$AE$64</definedName>
    <definedName name="CLSC2.espmvol.5yr.adj.espmvol_109" localSheetId="21">TempForecast!$A$4:$AE$64</definedName>
    <definedName name="CLSC2.espmvol.5yr.adj.espmvol_11" localSheetId="21">TempForecast!$A$4:$AE$64</definedName>
    <definedName name="CLSC2.espmvol.5yr.adj.espmvol_110" localSheetId="21">TempForecast!$A$4:$AE$64</definedName>
    <definedName name="CLSC2.espmvol.5yr.adj.espmvol_111" localSheetId="21">TempForecast!$A$4:$AE$64</definedName>
    <definedName name="CLSC2.espmvol.5yr.adj.espmvol_112" localSheetId="21">TempForecast!$A$4:$AE$64</definedName>
    <definedName name="CLSC2.espmvol.5yr.adj.espmvol_113" localSheetId="21">TempForecast!$A$4:$AE$64</definedName>
    <definedName name="CLSC2.espmvol.5yr.adj.espmvol_114" localSheetId="21">TempForecast!$A$4:$AE$64</definedName>
    <definedName name="CLSC2.espmvol.5yr.adj.espmvol_115" localSheetId="21">TempForecast!$A$4:$AE$64</definedName>
    <definedName name="CLSC2.espmvol.5yr.adj.espmvol_116" localSheetId="21">TempForecast!$A$4:$AE$64</definedName>
    <definedName name="CLSC2.espmvol.5yr.adj.espmvol_117" localSheetId="21">TempForecast!$A$4:$AE$64</definedName>
    <definedName name="CLSC2.espmvol.5yr.adj.espmvol_118" localSheetId="21">TempForecast!$A$4:$AE$64</definedName>
    <definedName name="CLSC2.espmvol.5yr.adj.espmvol_119" localSheetId="21">TempForecast!$A$4:$AE$64</definedName>
    <definedName name="CLSC2.espmvol.5yr.adj.espmvol_12" localSheetId="21">TempForecast!$A$4:$AE$64</definedName>
    <definedName name="CLSC2.espmvol.5yr.adj.espmvol_120" localSheetId="21">TempForecast!$A$4:$AE$64</definedName>
    <definedName name="CLSC2.espmvol.5yr.adj.espmvol_121" localSheetId="21">TempForecast!$A$4:$AE$64</definedName>
    <definedName name="CLSC2.espmvol.5yr.adj.espmvol_12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07" localSheetId="21">TempForecast!$A$4:$AE$64</definedName>
    <definedName name="DRGC2.espmvol.5yr.adj.espmvol_108" localSheetId="21">TempForecast!$A$4:$AE$64</definedName>
    <definedName name="DRGC2.espmvol.5yr.adj.espmvol_109" localSheetId="21">TempForecast!$A$4:$AE$64</definedName>
    <definedName name="DRGC2.espmvol.5yr.adj.espmvol_11" localSheetId="21">TempForecast!$A$4:$AE$64</definedName>
    <definedName name="DRGC2.espmvol.5yr.adj.espmvol_110" localSheetId="21">TempForecast!$A$4:$AE$64</definedName>
    <definedName name="DRGC2.espmvol.5yr.adj.espmvol_111" localSheetId="21">TempForecast!$A$4:$AE$64</definedName>
    <definedName name="DRGC2.espmvol.5yr.adj.espmvol_112" localSheetId="21">TempForecast!$A$4:$AE$64</definedName>
    <definedName name="DRGC2.espmvol.5yr.adj.espmvol_113" localSheetId="21">TempForecast!$A$4:$AE$64</definedName>
    <definedName name="DRGC2.espmvol.5yr.adj.espmvol_114" localSheetId="21">TempForecast!$A$4:$AE$64</definedName>
    <definedName name="DRGC2.espmvol.5yr.adj.espmvol_115" localSheetId="21">TempForecast!$A$4:$AE$64</definedName>
    <definedName name="DRGC2.espmvol.5yr.adj.espmvol_116" localSheetId="21">TempForecast!$A$4:$AE$64</definedName>
    <definedName name="DRGC2.espmvol.5yr.adj.espmvol_117" localSheetId="21">TempForecast!$A$4:$AE$64</definedName>
    <definedName name="DRGC2.espmvol.5yr.adj.espmvol_118" localSheetId="21">TempForecast!$A$4:$AE$64</definedName>
    <definedName name="DRGC2.espmvol.5yr.adj.espmvol_119" localSheetId="21">TempForecast!$A$4:$AE$64</definedName>
    <definedName name="DRGC2.espmvol.5yr.adj.espmvol_12" localSheetId="21">TempForecast!$A$4:$AE$64</definedName>
    <definedName name="DRGC2.espmvol.5yr.adj.espmvol_120" localSheetId="21">TempForecast!$A$4:$AE$64</definedName>
    <definedName name="DRGC2.espmvol.5yr.adj.espmvol_121" localSheetId="21">TempForecast!$A$4:$AE$64</definedName>
    <definedName name="DRGC2.espmvol.5yr.adj.espmvol_12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07" localSheetId="21">TempForecast!$A$4:$AE$64</definedName>
    <definedName name="GBRW4.espmvol.5yr.adj.espmvol_108" localSheetId="21">TempForecast!$A$4:$AE$64</definedName>
    <definedName name="GBRW4.espmvol.5yr.adj.espmvol_109" localSheetId="21">TempForecast!$A$4:$AE$64</definedName>
    <definedName name="GBRW4.espmvol.5yr.adj.espmvol_11" localSheetId="21">TempForecast!$A$4:$AE$64</definedName>
    <definedName name="GBRW4.espmvol.5yr.adj.espmvol_110" localSheetId="21">TempForecast!$A$4:$AE$64</definedName>
    <definedName name="GBRW4.espmvol.5yr.adj.espmvol_111" localSheetId="21">TempForecast!$A$4:$AE$64</definedName>
    <definedName name="GBRW4.espmvol.5yr.adj.espmvol_112" localSheetId="21">TempForecast!$A$4:$AE$64</definedName>
    <definedName name="GBRW4.espmvol.5yr.adj.espmvol_113" localSheetId="21">TempForecast!$A$4:$AE$64</definedName>
    <definedName name="GBRW4.espmvol.5yr.adj.espmvol_114" localSheetId="21">TempForecast!$A$4:$AE$64</definedName>
    <definedName name="GBRW4.espmvol.5yr.adj.espmvol_115" localSheetId="21">TempForecast!$A$4:$AE$64</definedName>
    <definedName name="GBRW4.espmvol.5yr.adj.espmvol_116" localSheetId="21">TempForecast!$A$4:$AE$64</definedName>
    <definedName name="GBRW4.espmvol.5yr.adj.espmvol_117" localSheetId="21">TempForecast!$A$4:$AE$64</definedName>
    <definedName name="GBRW4.espmvol.5yr.adj.espmvol_118" localSheetId="21">TempForecast!$A$4:$AE$64</definedName>
    <definedName name="GBRW4.espmvol.5yr.adj.espmvol_119" localSheetId="21">TempForecast!$A$4:$AE$64</definedName>
    <definedName name="GBRW4.espmvol.5yr.adj.espmvol_12" localSheetId="21">TempForecast!$A$4:$AE$64</definedName>
    <definedName name="GBRW4.espmvol.5yr.adj.espmvol_120" localSheetId="21">TempForecast!$A$4:$AE$64</definedName>
    <definedName name="GBRW4.espmvol.5yr.adj.espmvol_121" localSheetId="21">TempForecast!$A$4:$AE$64</definedName>
    <definedName name="GBRW4.espmvol.5yr.adj.espmvol_12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07" localSheetId="21">TempForecast!$A$4:$AE$64</definedName>
    <definedName name="GJNC2LOC.espmvol.5yr.adj.espmvol_108" localSheetId="21">TempForecast!$A$4:$AE$64</definedName>
    <definedName name="GJNC2LOC.espmvol.5yr.adj.espmvol_109" localSheetId="21">TempForecast!$A$4:$AE$64</definedName>
    <definedName name="GJNC2LOC.espmvol.5yr.adj.espmvol_11" localSheetId="21">TempForecast!$A$4:$AE$64</definedName>
    <definedName name="GJNC2LOC.espmvol.5yr.adj.espmvol_110" localSheetId="21">TempForecast!$A$4:$AE$64</definedName>
    <definedName name="GJNC2LOC.espmvol.5yr.adj.espmvol_111" localSheetId="21">TempForecast!$A$4:$AE$64</definedName>
    <definedName name="GJNC2LOC.espmvol.5yr.adj.espmvol_112" localSheetId="21">TempForecast!$A$4:$AE$64</definedName>
    <definedName name="GJNC2LOC.espmvol.5yr.adj.espmvol_113" localSheetId="21">TempForecast!$A$4:$AE$64</definedName>
    <definedName name="GJNC2LOC.espmvol.5yr.adj.espmvol_114" localSheetId="21">TempForecast!$A$4:$AE$64</definedName>
    <definedName name="GJNC2LOC.espmvol.5yr.adj.espmvol_115" localSheetId="21">TempForecast!$A$4:$AE$64</definedName>
    <definedName name="GJNC2LOC.espmvol.5yr.adj.espmvol_116" localSheetId="21">TempForecast!$A$4:$AE$64</definedName>
    <definedName name="GJNC2LOC.espmvol.5yr.adj.espmvol_117" localSheetId="21">TempForecast!$A$4:$AE$64</definedName>
    <definedName name="GJNC2LOC.espmvol.5yr.adj.espmvol_118" localSheetId="21">TempForecast!$A$4:$AE$64</definedName>
    <definedName name="GJNC2LOC.espmvol.5yr.adj.espmvol_119" localSheetId="21">TempForecast!$A$4:$AE$64</definedName>
    <definedName name="GJNC2LOC.espmvol.5yr.adj.espmvol_12" localSheetId="21">TempForecast!$A$4:$AE$64</definedName>
    <definedName name="GJNC2LOC.espmvol.5yr.adj.espmvol_120" localSheetId="21">TempForecast!$A$4:$AE$64</definedName>
    <definedName name="GJNC2LOC.espmvol.5yr.adj.espmvol_121" localSheetId="21">TempForecast!$A$4:$AE$64</definedName>
    <definedName name="GJNC2LOC.espmvol.5yr.adj.espmvol_12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07" localSheetId="21">TempForecast!$A$4:$AE$64</definedName>
    <definedName name="GLDA3.espmvol.5yr.adj.espmvol_108" localSheetId="21">TempForecast!$A$4:$AE$64</definedName>
    <definedName name="GLDA3.espmvol.5yr.adj.espmvol_109" localSheetId="21">TempForecast!$A$4:$AE$64</definedName>
    <definedName name="GLDA3.espmvol.5yr.adj.espmvol_11" localSheetId="21">TempForecast!$A$4:$AE$64</definedName>
    <definedName name="GLDA3.espmvol.5yr.adj.espmvol_110" localSheetId="21">TempForecast!$A$4:$AE$64</definedName>
    <definedName name="GLDA3.espmvol.5yr.adj.espmvol_111" localSheetId="21">TempForecast!$A$4:$AE$64</definedName>
    <definedName name="GLDA3.espmvol.5yr.adj.espmvol_112" localSheetId="21">TempForecast!$A$4:$AE$64</definedName>
    <definedName name="GLDA3.espmvol.5yr.adj.espmvol_113" localSheetId="21">TempForecast!$A$4:$AE$64</definedName>
    <definedName name="GLDA3.espmvol.5yr.adj.espmvol_114" localSheetId="21">TempForecast!$A$4:$AE$64</definedName>
    <definedName name="GLDA3.espmvol.5yr.adj.espmvol_115" localSheetId="21">TempForecast!$A$4:$AE$64</definedName>
    <definedName name="GLDA3.espmvol.5yr.adj.espmvol_116" localSheetId="21">TempForecast!$A$4:$AE$64</definedName>
    <definedName name="GLDA3.espmvol.5yr.adj.espmvol_117" localSheetId="21">TempForecast!$A$4:$AE$64</definedName>
    <definedName name="GLDA3.espmvol.5yr.adj.espmvol_118" localSheetId="21">TempForecast!$A$4:$AE$64</definedName>
    <definedName name="GLDA3.espmvol.5yr.adj.espmvol_119" localSheetId="21">TempForecast!$A$4:$AE$64</definedName>
    <definedName name="GLDA3.espmvol.5yr.adj.espmvol_12" localSheetId="21">TempForecast!$A$4:$AE$64</definedName>
    <definedName name="GLDA3.espmvol.5yr.adj.espmvol_120" localSheetId="21">TempForecast!$A$4:$AE$64</definedName>
    <definedName name="GLDA3.espmvol.5yr.adj.espmvol_121" localSheetId="21">TempForecast!$A$4:$AE$64</definedName>
    <definedName name="GLDA3.espmvol.5yr.adj.espmvol_12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07" localSheetId="21">TempForecast!$A$4:$AE$64</definedName>
    <definedName name="GRNU1.espmvol.5yr.adj.espmvol_108" localSheetId="21">TempForecast!$A$4:$AE$64</definedName>
    <definedName name="GRNU1.espmvol.5yr.adj.espmvol_109" localSheetId="21">TempForecast!$A$4:$AE$64</definedName>
    <definedName name="GRNU1.espmvol.5yr.adj.espmvol_11" localSheetId="21">TempForecast!$A$4:$AE$64</definedName>
    <definedName name="GRNU1.espmvol.5yr.adj.espmvol_110" localSheetId="21">TempForecast!$A$4:$AE$64</definedName>
    <definedName name="GRNU1.espmvol.5yr.adj.espmvol_111" localSheetId="21">TempForecast!$A$4:$AE$64</definedName>
    <definedName name="GRNU1.espmvol.5yr.adj.espmvol_112" localSheetId="21">TempForecast!$A$4:$AE$64</definedName>
    <definedName name="GRNU1.espmvol.5yr.adj.espmvol_113" localSheetId="21">TempForecast!$A$4:$AE$64</definedName>
    <definedName name="GRNU1.espmvol.5yr.adj.espmvol_114" localSheetId="21">TempForecast!$A$4:$AE$64</definedName>
    <definedName name="GRNU1.espmvol.5yr.adj.espmvol_115" localSheetId="21">TempForecast!$A$4:$AE$64</definedName>
    <definedName name="GRNU1.espmvol.5yr.adj.espmvol_116" localSheetId="21">TempForecast!$A$4:$AE$64</definedName>
    <definedName name="GRNU1.espmvol.5yr.adj.espmvol_117" localSheetId="21">TempForecast!$A$4:$AE$64</definedName>
    <definedName name="GRNU1.espmvol.5yr.adj.espmvol_118" localSheetId="21">TempForecast!$A$4:$AE$64</definedName>
    <definedName name="GRNU1.espmvol.5yr.adj.espmvol_119" localSheetId="21">TempForecast!$A$4:$AE$64</definedName>
    <definedName name="GRNU1.espmvol.5yr.adj.espmvol_12" localSheetId="21">TempForecast!$A$4:$AE$64</definedName>
    <definedName name="GRNU1.espmvol.5yr.adj.espmvol_120" localSheetId="21">TempForecast!$A$4:$AE$64</definedName>
    <definedName name="GRNU1.espmvol.5yr.adj.espmvol_121" localSheetId="21">TempForecast!$A$4:$AE$64</definedName>
    <definedName name="GRNU1.espmvol.5yr.adj.espmvol_12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07" localSheetId="21">TempForecast!$A$4:$AE$64</definedName>
    <definedName name="MPSC2.espmvol.5yr.adj.espmvol_108" localSheetId="21">TempForecast!$A$4:$AE$64</definedName>
    <definedName name="MPSC2.espmvol.5yr.adj.espmvol_109" localSheetId="21">TempForecast!$A$4:$AE$64</definedName>
    <definedName name="MPSC2.espmvol.5yr.adj.espmvol_11" localSheetId="21">TempForecast!$A$4:$AE$64</definedName>
    <definedName name="MPSC2.espmvol.5yr.adj.espmvol_110" localSheetId="21">TempForecast!$A$4:$AE$64</definedName>
    <definedName name="MPSC2.espmvol.5yr.adj.espmvol_111" localSheetId="21">TempForecast!$A$4:$AE$64</definedName>
    <definedName name="MPSC2.espmvol.5yr.adj.espmvol_112" localSheetId="21">TempForecast!$A$4:$AE$64</definedName>
    <definedName name="MPSC2.espmvol.5yr.adj.espmvol_113" localSheetId="21">TempForecast!$A$4:$AE$64</definedName>
    <definedName name="MPSC2.espmvol.5yr.adj.espmvol_114" localSheetId="21">TempForecast!$A$4:$AE$64</definedName>
    <definedName name="MPSC2.espmvol.5yr.adj.espmvol_115" localSheetId="21">TempForecast!$A$4:$AE$64</definedName>
    <definedName name="MPSC2.espmvol.5yr.adj.espmvol_116" localSheetId="21">TempForecast!$A$4:$AE$64</definedName>
    <definedName name="MPSC2.espmvol.5yr.adj.espmvol_117" localSheetId="21">TempForecast!$A$4:$AE$64</definedName>
    <definedName name="MPSC2.espmvol.5yr.adj.espmvol_118" localSheetId="21">TempForecast!$A$4:$AE$64</definedName>
    <definedName name="MPSC2.espmvol.5yr.adj.espmvol_119" localSheetId="21">TempForecast!$A$4:$AE$64</definedName>
    <definedName name="MPSC2.espmvol.5yr.adj.espmvol_12" localSheetId="21">TempForecast!$A$4:$AE$64</definedName>
    <definedName name="MPSC2.espmvol.5yr.adj.espmvol_120" localSheetId="21">TempForecast!$A$4:$AE$64</definedName>
    <definedName name="MPSC2.espmvol.5yr.adj.espmvol_121" localSheetId="21">TempForecast!$A$4:$AE$64</definedName>
    <definedName name="MPSC2.espmvol.5yr.adj.espmvol_12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07" localSheetId="21">TempForecast!$A$4:$AE$64</definedName>
    <definedName name="NVRN5.espmvol.5yr.adj.espmvol_108" localSheetId="21">TempForecast!$A$4:$AE$64</definedName>
    <definedName name="NVRN5.espmvol.5yr.adj.espmvol_109" localSheetId="21">TempForecast!$A$4:$AE$64</definedName>
    <definedName name="NVRN5.espmvol.5yr.adj.espmvol_11" localSheetId="21">TempForecast!$A$4:$AE$64</definedName>
    <definedName name="NVRN5.espmvol.5yr.adj.espmvol_110" localSheetId="21">TempForecast!$A$4:$AE$64</definedName>
    <definedName name="NVRN5.espmvol.5yr.adj.espmvol_111" localSheetId="21">TempForecast!$A$4:$AE$64</definedName>
    <definedName name="NVRN5.espmvol.5yr.adj.espmvol_112" localSheetId="21">TempForecast!$A$4:$AE$64</definedName>
    <definedName name="NVRN5.espmvol.5yr.adj.espmvol_113" localSheetId="21">TempForecast!$A$4:$AE$64</definedName>
    <definedName name="NVRN5.espmvol.5yr.adj.espmvol_114" localSheetId="21">TempForecast!$A$4:$AE$64</definedName>
    <definedName name="NVRN5.espmvol.5yr.adj.espmvol_115" localSheetId="21">TempForecast!$A$4:$AE$64</definedName>
    <definedName name="NVRN5.espmvol.5yr.adj.espmvol_116" localSheetId="21">TempForecast!$A$4:$AE$64</definedName>
    <definedName name="NVRN5.espmvol.5yr.adj.espmvol_117" localSheetId="21">TempForecast!$A$4:$AE$64</definedName>
    <definedName name="NVRN5.espmvol.5yr.adj.espmvol_118" localSheetId="21">TempForecast!$A$4:$AE$64</definedName>
    <definedName name="NVRN5.espmvol.5yr.adj.espmvol_119" localSheetId="21">TempForecast!$A$4:$AE$64</definedName>
    <definedName name="NVRN5.espmvol.5yr.adj.espmvol_12" localSheetId="21">TempForecast!$A$4:$AE$64</definedName>
    <definedName name="NVRN5.espmvol.5yr.adj.espmvol_120" localSheetId="21">TempForecast!$A$4:$AE$64</definedName>
    <definedName name="NVRN5.espmvol.5yr.adj.espmvol_121" localSheetId="21">TempForecast!$A$4:$AE$64</definedName>
    <definedName name="NVRN5.espmvol.5yr.adj.espmvol_12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07" localSheetId="21">TempForecast!$A$4:$AE$64</definedName>
    <definedName name="TPIC2.espmvol.5yr.adj.espmvol_108" localSheetId="21">TempForecast!$A$4:$AE$64</definedName>
    <definedName name="TPIC2.espmvol.5yr.adj.espmvol_109" localSheetId="21">TempForecast!$A$4:$AE$64</definedName>
    <definedName name="TPIC2.espmvol.5yr.adj.espmvol_11" localSheetId="21">TempForecast!$A$4:$AE$64</definedName>
    <definedName name="TPIC2.espmvol.5yr.adj.espmvol_110" localSheetId="21">TempForecast!$A$4:$AE$64</definedName>
    <definedName name="TPIC2.espmvol.5yr.adj.espmvol_111" localSheetId="21">TempForecast!$A$4:$AE$64</definedName>
    <definedName name="TPIC2.espmvol.5yr.adj.espmvol_112" localSheetId="21">TempForecast!$A$4:$AE$64</definedName>
    <definedName name="TPIC2.espmvol.5yr.adj.espmvol_113" localSheetId="21">TempForecast!$A$4:$AE$64</definedName>
    <definedName name="TPIC2.espmvol.5yr.adj.espmvol_114" localSheetId="21">TempForecast!$A$4:$AE$64</definedName>
    <definedName name="TPIC2.espmvol.5yr.adj.espmvol_115" localSheetId="21">TempForecast!$A$4:$AE$64</definedName>
    <definedName name="TPIC2.espmvol.5yr.adj.espmvol_116" localSheetId="21">TempForecast!$A$4:$AE$64</definedName>
    <definedName name="TPIC2.espmvol.5yr.adj.espmvol_117" localSheetId="21">TempForecast!$A$4:$AE$64</definedName>
    <definedName name="TPIC2.espmvol.5yr.adj.espmvol_118" localSheetId="21">TempForecast!$A$4:$AE$64</definedName>
    <definedName name="TPIC2.espmvol.5yr.adj.espmvol_119" localSheetId="21">TempForecast!$A$4:$AE$64</definedName>
    <definedName name="TPIC2.espmvol.5yr.adj.espmvol_12" localSheetId="21">TempForecast!$A$4:$AE$64</definedName>
    <definedName name="TPIC2.espmvol.5yr.adj.espmvol_120" localSheetId="21">TempForecast!$A$4:$AE$64</definedName>
    <definedName name="TPIC2.espmvol.5yr.adj.espmvol_121" localSheetId="21">TempForecast!$A$4:$AE$64</definedName>
    <definedName name="TPIC2.espmvol.5yr.adj.espmvol_12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07" localSheetId="21">TempForecast!$A$4:$AE$64</definedName>
    <definedName name="VCRC2.espmvol.5yr.adj.espmvol_108" localSheetId="21">TempForecast!$A$4:$AE$64</definedName>
    <definedName name="VCRC2.espmvol.5yr.adj.espmvol_109" localSheetId="21">TempForecast!$A$4:$AE$64</definedName>
    <definedName name="VCRC2.espmvol.5yr.adj.espmvol_11" localSheetId="21">TempForecast!$A$4:$AE$64</definedName>
    <definedName name="VCRC2.espmvol.5yr.adj.espmvol_110" localSheetId="21">TempForecast!$A$4:$AE$64</definedName>
    <definedName name="VCRC2.espmvol.5yr.adj.espmvol_111" localSheetId="21">TempForecast!$A$4:$AE$64</definedName>
    <definedName name="VCRC2.espmvol.5yr.adj.espmvol_112" localSheetId="21">TempForecast!$A$4:$AE$64</definedName>
    <definedName name="VCRC2.espmvol.5yr.adj.espmvol_113" localSheetId="21">TempForecast!$A$4:$AE$64</definedName>
    <definedName name="VCRC2.espmvol.5yr.adj.espmvol_114" localSheetId="21">TempForecast!$A$4:$AE$64</definedName>
    <definedName name="VCRC2.espmvol.5yr.adj.espmvol_115" localSheetId="21">TempForecast!$A$4:$AE$64</definedName>
    <definedName name="VCRC2.espmvol.5yr.adj.espmvol_116" localSheetId="21">TempForecast!$A$4:$AE$64</definedName>
    <definedName name="VCRC2.espmvol.5yr.adj.espmvol_117" localSheetId="21">TempForecast!$A$4:$AE$64</definedName>
    <definedName name="VCRC2.espmvol.5yr.adj.espmvol_118" localSheetId="21">TempForecast!$A$4:$AE$64</definedName>
    <definedName name="VCRC2.espmvol.5yr.adj.espmvol_119" localSheetId="21">TempForecast!$A$4:$AE$64</definedName>
    <definedName name="VCRC2.espmvol.5yr.adj.espmvol_12" localSheetId="21">TempForecast!$A$4:$AE$64</definedName>
    <definedName name="VCRC2.espmvol.5yr.adj.espmvol_120" localSheetId="21">TempForecast!$A$4:$AE$64</definedName>
    <definedName name="VCRC2.espmvol.5yr.adj.espmvol_121" localSheetId="21">TempForecast!$A$4:$AE$64</definedName>
    <definedName name="VCRC2.espmvol.5yr.adj.espmvol_12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07" localSheetId="21">TempForecast!$A$4:$AE$64</definedName>
    <definedName name="YDLC2.espmvol.5yr.adj.espmvol_108" localSheetId="21">TempForecast!$A$4:$AE$64</definedName>
    <definedName name="YDLC2.espmvol.5yr.adj.espmvol_109" localSheetId="21">TempForecast!$A$4:$AE$64</definedName>
    <definedName name="YDLC2.espmvol.5yr.adj.espmvol_11" localSheetId="21">TempForecast!$A$4:$AE$64</definedName>
    <definedName name="YDLC2.espmvol.5yr.adj.espmvol_110" localSheetId="21">TempForecast!$A$4:$AE$64</definedName>
    <definedName name="YDLC2.espmvol.5yr.adj.espmvol_111" localSheetId="21">TempForecast!$A$4:$AE$64</definedName>
    <definedName name="YDLC2.espmvol.5yr.adj.espmvol_112" localSheetId="21">TempForecast!$A$4:$AE$64</definedName>
    <definedName name="YDLC2.espmvol.5yr.adj.espmvol_113" localSheetId="21">TempForecast!$A$4:$AE$64</definedName>
    <definedName name="YDLC2.espmvol.5yr.adj.espmvol_114" localSheetId="21">TempForecast!$A$4:$AE$64</definedName>
    <definedName name="YDLC2.espmvol.5yr.adj.espmvol_115" localSheetId="21">TempForecast!$A$4:$AE$64</definedName>
    <definedName name="YDLC2.espmvol.5yr.adj.espmvol_116" localSheetId="21">TempForecast!$A$4:$AE$64</definedName>
    <definedName name="YDLC2.espmvol.5yr.adj.espmvol_117" localSheetId="21">TempForecast!$A$4:$AE$64</definedName>
    <definedName name="YDLC2.espmvol.5yr.adj.espmvol_118" localSheetId="21">TempForecast!$A$4:$AE$64</definedName>
    <definedName name="YDLC2.espmvol.5yr.adj.espmvol_119" localSheetId="21">TempForecast!$A$4:$AE$64</definedName>
    <definedName name="YDLC2.espmvol.5yr.adj.espmvol_12" localSheetId="21">TempForecast!$A$4:$AE$64</definedName>
    <definedName name="YDLC2.espmvol.5yr.adj.espmvol_120" localSheetId="21">TempForecast!$A$4:$AE$64</definedName>
    <definedName name="YDLC2.espmvol.5yr.adj.espmvol_121" localSheetId="21">TempForecast!$A$4:$AE$64</definedName>
    <definedName name="YDLC2.espmvol.5yr.adj.espmvol_12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9" i="49"/>
  <c r="A70" i="49"/>
  <c r="A64" i="50"/>
  <c r="A65" i="50"/>
  <c r="A66" i="50"/>
  <c r="A67" i="50"/>
  <c r="A68" i="50"/>
  <c r="A69" i="50"/>
  <c r="A70" i="50"/>
  <c r="A64" i="51"/>
  <c r="A65" i="51"/>
  <c r="A66" i="51"/>
  <c r="A67" i="51"/>
  <c r="A68" i="51"/>
  <c r="A69" i="51"/>
  <c r="A70" i="51"/>
  <c r="A64" i="52"/>
  <c r="A65" i="52"/>
  <c r="A66" i="52"/>
  <c r="A67" i="52"/>
  <c r="A68" i="52"/>
  <c r="A69" i="52"/>
  <c r="A70" i="52"/>
  <c r="A64" i="39"/>
  <c r="A65" i="39"/>
  <c r="A66" i="39"/>
  <c r="A67" i="39"/>
  <c r="A68" i="39"/>
  <c r="A69" i="39"/>
  <c r="A70" i="39"/>
  <c r="A64" i="35"/>
  <c r="A65" i="35"/>
  <c r="A66" i="35"/>
  <c r="A67" i="35"/>
  <c r="A68" i="35"/>
  <c r="A69" i="35"/>
  <c r="A70" i="35"/>
  <c r="A64" i="32"/>
  <c r="A65" i="32"/>
  <c r="A66" i="32"/>
  <c r="A67" i="32"/>
  <c r="A68" i="32"/>
  <c r="A69" i="32"/>
  <c r="A70" i="32"/>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U4" i="49"/>
  <c r="AB4" i="32"/>
  <c r="AF4" i="35"/>
  <c r="J4" i="50"/>
  <c r="J4" i="52"/>
  <c r="Z4" i="32"/>
  <c r="AA4" i="49"/>
  <c r="U4" i="32"/>
  <c r="Q4" i="35"/>
  <c r="U4" i="50"/>
  <c r="AC4" i="51"/>
  <c r="T4" i="50"/>
  <c r="W4" i="50"/>
  <c r="X4" i="52"/>
  <c r="AC4" i="32"/>
  <c r="Z4" i="39"/>
  <c r="AA4" i="32"/>
  <c r="AE4" i="50"/>
  <c r="AE4" i="52"/>
  <c r="AA4" i="52"/>
  <c r="V4" i="32"/>
  <c r="AE4" i="32"/>
  <c r="J4" i="51"/>
  <c r="I4" i="35"/>
  <c r="M4" i="32"/>
  <c r="N4" i="32"/>
  <c r="AH4" i="35"/>
  <c r="AD4" i="35"/>
  <c r="V4" i="39"/>
  <c r="Q4" i="49"/>
  <c r="AD4" i="32"/>
  <c r="W4" i="25"/>
  <c r="T4" i="51"/>
  <c r="AH4" i="51"/>
  <c r="AF4" i="32"/>
  <c r="AE4" i="51"/>
  <c r="S4" i="32"/>
  <c r="Y4" i="35"/>
  <c r="G4" i="51"/>
  <c r="AE4" i="39"/>
  <c r="F4" i="49"/>
  <c r="E4" i="51"/>
  <c r="Z4" i="35"/>
  <c r="U4" i="52"/>
  <c r="W4" i="52"/>
  <c r="P4" i="39"/>
  <c r="AA4" i="35"/>
  <c r="AB4" i="50"/>
  <c r="E4" i="52"/>
  <c r="P4" i="49"/>
  <c r="R4" i="32"/>
  <c r="Y4" i="49"/>
  <c r="O4" i="49"/>
  <c r="F4" i="35"/>
  <c r="T4" i="32"/>
  <c r="P4" i="51"/>
  <c r="W4" i="51"/>
  <c r="Y4" i="50"/>
  <c r="V4" i="49"/>
  <c r="U4" i="51"/>
  <c r="Z4" i="49"/>
  <c r="X4" i="50"/>
  <c r="L4" i="35"/>
  <c r="AG4" i="49"/>
  <c r="AC4" i="49"/>
  <c r="R4" i="39"/>
  <c r="U4" i="35"/>
  <c r="Q4" i="32"/>
  <c r="AE4" i="49"/>
  <c r="I4" i="32"/>
  <c r="AH4" i="52"/>
  <c r="AC4" i="52"/>
  <c r="G4" i="52"/>
  <c r="K4" i="32"/>
  <c r="L4" i="49"/>
  <c r="AF4" i="50"/>
  <c r="Q4" i="39"/>
  <c r="G4" i="32"/>
  <c r="M4" i="49"/>
  <c r="AB4" i="52"/>
  <c r="W4" i="32"/>
  <c r="O4" i="50"/>
  <c r="AG4" i="51"/>
  <c r="J4" i="35"/>
  <c r="M4" i="52"/>
  <c r="O4" i="52"/>
  <c r="E4" i="35"/>
  <c r="P4" i="32"/>
  <c r="X4" i="32"/>
  <c r="L4" i="32"/>
  <c r="N4" i="49"/>
  <c r="O4" i="51"/>
  <c r="Q4" i="51"/>
  <c r="H4" i="52"/>
  <c r="X4" i="35"/>
  <c r="F4" i="32"/>
  <c r="K4" i="39"/>
  <c r="AG4" i="32"/>
  <c r="J4" i="32"/>
  <c r="H4" i="35"/>
  <c r="AB4" i="51"/>
  <c r="AB4" i="49"/>
  <c r="H4" i="50"/>
  <c r="G4" i="35"/>
  <c r="T4" i="49"/>
  <c r="Y4" i="32"/>
  <c r="AD4" i="51"/>
  <c r="I4" i="49"/>
  <c r="O4" i="32"/>
  <c r="AH4" i="32"/>
  <c r="AF4" i="39"/>
  <c r="AC4" i="35"/>
  <c r="Z4" i="50"/>
  <c r="S4" i="35"/>
  <c r="R4" i="35"/>
  <c r="H4" i="32"/>
  <c r="U5" i="25" l="1"/>
  <c r="F4" i="39"/>
  <c r="N4" i="39"/>
  <c r="U4" i="39"/>
  <c r="AB4" i="39"/>
  <c r="E4" i="39"/>
  <c r="AA4" i="39"/>
  <c r="W4" i="39"/>
  <c r="E4" i="32"/>
  <c r="X4" i="39"/>
  <c r="L4" i="39"/>
  <c r="U6" i="25" l="1"/>
  <c r="N4" i="35"/>
  <c r="AG4" i="35"/>
  <c r="G4" i="49"/>
  <c r="AF4" i="52"/>
  <c r="AG4" i="39"/>
  <c r="K4" i="49"/>
  <c r="AH4" i="39"/>
  <c r="I4" i="52"/>
  <c r="V4" i="50"/>
  <c r="F4" i="50"/>
  <c r="P4" i="52"/>
  <c r="H4" i="39"/>
  <c r="I4" i="39"/>
  <c r="T4" i="35"/>
  <c r="S4" i="50"/>
  <c r="P4" i="35"/>
  <c r="K4" i="52"/>
  <c r="AH4" i="50"/>
  <c r="AB4" i="35"/>
  <c r="V4" i="51"/>
  <c r="N4" i="52"/>
  <c r="V4" i="35"/>
  <c r="Q4" i="52"/>
  <c r="W4" i="35"/>
  <c r="I4" i="50"/>
  <c r="T4" i="52"/>
  <c r="I4" i="51"/>
  <c r="N4" i="50"/>
  <c r="M4" i="39"/>
  <c r="J4" i="49"/>
  <c r="S4" i="49"/>
  <c r="AF4" i="51"/>
  <c r="X4" i="25"/>
  <c r="F4" i="51"/>
  <c r="AC4" i="50"/>
  <c r="AF4" i="49"/>
  <c r="AD4" i="49"/>
  <c r="R4" i="52"/>
  <c r="N4" i="51"/>
  <c r="K4" i="50"/>
  <c r="AO4" i="25"/>
  <c r="E4" i="49"/>
  <c r="AC4" i="39"/>
  <c r="M4" i="51"/>
  <c r="AG4" i="52"/>
  <c r="G4" i="50"/>
  <c r="M4" i="35"/>
  <c r="R4" i="51"/>
  <c r="AG4" i="50"/>
  <c r="G4" i="39"/>
  <c r="S4" i="39"/>
  <c r="E4" i="50"/>
  <c r="X4" i="51"/>
  <c r="Z4" i="52"/>
  <c r="Z4" i="51"/>
  <c r="K4" i="35"/>
  <c r="O4" i="39"/>
  <c r="Q4" i="50"/>
  <c r="AH4" i="49"/>
  <c r="Y4" i="51"/>
  <c r="AD4" i="52"/>
  <c r="V4" i="52"/>
  <c r="S4" i="52"/>
  <c r="K4" i="51"/>
  <c r="W4" i="49"/>
  <c r="J4" i="39"/>
  <c r="F4" i="52"/>
  <c r="AD4" i="39"/>
  <c r="AA4" i="51"/>
  <c r="X4" i="49"/>
  <c r="Y4" i="39"/>
  <c r="Y4" i="52"/>
  <c r="AE4" i="35"/>
  <c r="R4" i="49"/>
  <c r="S4" i="51"/>
  <c r="R4" i="50"/>
  <c r="T4" i="39"/>
  <c r="O4" i="35"/>
  <c r="H4" i="49"/>
  <c r="L4" i="50"/>
  <c r="P4" i="50"/>
  <c r="L4" i="52"/>
  <c r="M4" i="50"/>
  <c r="L4" i="51"/>
  <c r="H4" i="51"/>
  <c r="AD4" i="50"/>
  <c r="AA4" i="50"/>
  <c r="U7" i="25" l="1"/>
  <c r="AI4" i="25"/>
  <c r="Z4" i="25"/>
  <c r="AJ4" i="25"/>
  <c r="AW4" i="25"/>
  <c r="AK4" i="25"/>
  <c r="AS4" i="25"/>
  <c r="AP4" i="25"/>
  <c r="AB4" i="25"/>
  <c r="AG4" i="25"/>
  <c r="AD4" i="25"/>
  <c r="AA4" i="25"/>
  <c r="AM4" i="25"/>
  <c r="AF4" i="25"/>
  <c r="AL4" i="25"/>
  <c r="AR4" i="25"/>
  <c r="BA4" i="25"/>
  <c r="Y4" i="25"/>
  <c r="AZ4" i="25"/>
  <c r="AH4" i="25"/>
  <c r="AU4" i="25"/>
  <c r="BB4" i="25"/>
  <c r="AX4" i="25"/>
  <c r="AQ4" i="25"/>
  <c r="AT4" i="25"/>
  <c r="AV4" i="25"/>
  <c r="AC4" i="25"/>
  <c r="AY4" i="25"/>
  <c r="AE4" i="25"/>
  <c r="AN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31C0BA-7997-48AD-B4FD-216ABFD5F22C}" name="BMDC2.espmvol.5yr.adj" type="6" refreshedVersion="0" deleted="1" background="1" saveData="1">
    <textPr prompt="0" sourceFile="C:\Temp\03_March\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DEC364E6-EB59-4512-9527-048E938D7AA8}" name="CLSC2.espmvol.5yr.adj" type="6" refreshedVersion="0" deleted="1" background="1" saveData="1">
    <textPr prompt="0" sourceFile="C:\Temp\03_March\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A2BF3E88-DF8F-4F21-8174-23B3E6757BB2}" name="DRGC2.espmvol.5yr.adj" type="6" refreshedVersion="0" deleted="1" background="1" saveData="1">
    <textPr prompt="0" sourceFile="C:\Temp\03_March\Inflow Forecasts\ESP_Traces\DRGC2.espmvol.5yr.adj.csv">
      <textFields>
        <textField/>
      </textFields>
    </textPr>
  </connection>
  <connection id="7" xr16:uid="{B66256AB-7453-48E4-BCA1-B0725CD1BE04}" name="GBRW4.espmvol.5yr.adj" type="6" refreshedVersion="0" deleted="1" background="1" saveData="1">
    <textPr prompt="0" sourceFile="C:\Temp\03_March\Inflow Forecasts\ESP_Traces\GBRW4.espmvol.5yr.adj.csv">
      <textFields>
        <textField/>
      </textFields>
    </textPr>
  </connection>
  <connection id="8" xr16:uid="{22E5A771-240D-4FA3-AB3A-AE8349431D22}" name="GJNC2LOC.espmvol.5yr.adj" type="6" refreshedVersion="0" deleted="1" background="1" saveData="1">
    <textPr prompt="0" sourceFile="C:\Temp\03_March\Inflow Forecasts\ESP_Traces\GJNC2LOC.espmvol.5yr.adj.csv">
      <textFields>
        <textField/>
      </textFields>
    </textPr>
  </connection>
  <connection id="9" xr16:uid="{B1EED6C3-D745-4F6F-8F54-5A1CD320681A}" name="GLDA3.espmvol.5yr.adj" type="6" refreshedVersion="0" deleted="1" background="1" saveData="1">
    <textPr prompt="0" sourceFile="C:\Temp\03_March\Inflow Forecasts\ESP_Traces\GLDA3.espmvol.5yr.adj.csv">
      <textFields>
        <textField/>
      </textFields>
    </textPr>
  </connection>
  <connection id="10" xr16:uid="{B65F752D-D9A9-43D1-BD85-34B88D5C7665}" name="GRNU1.espmvol.5yr.adj" type="6" refreshedVersion="0" deleted="1" background="1" saveData="1">
    <textPr prompt="0" sourceFile="C:\Temp\03_March\Inflow Forecasts\ESP_Traces\GRNU1.espmvol.5yr.adj.csv">
      <textFields>
        <textField/>
      </textFields>
    </textPr>
  </connection>
  <connection id="11" xr16:uid="{3C4E2C23-2856-4F0E-9833-81C543C009D9}" name="MPSC2.espmvol.5yr.adj" type="6" refreshedVersion="0" deleted="1" background="1" saveData="1">
    <textPr prompt="0" sourceFile="C:\Temp\03_March\Inflow Forecasts\ESP_Traces\MPSC2.espmvol.5yr.adj.csv">
      <textFields>
        <textField/>
      </textFields>
    </textPr>
  </connection>
  <connection id="12" xr16:uid="{06AD0949-DA8F-456A-9805-8BF5670D6BDA}" name="NVRN5.espmvol.5yr.adj" type="6" refreshedVersion="0" deleted="1" background="1" saveData="1">
    <textPr prompt="0" sourceFile="C:\Temp\03_March\Inflow Forecasts\ESP_Traces\NVRN5.espmvol.5yr.adj.csv">
      <textFields>
        <textField/>
      </textFields>
    </textPr>
  </connection>
  <connection id="13" xr16:uid="{AFB9E869-1A6C-4208-8AF3-5629A813F604}" name="TPIC2.espmvol.5yr.adj" type="6" refreshedVersion="0" deleted="1" background="1" saveData="1">
    <textPr prompt="0" sourceFile="C:\Temp\03_March\Inflow Forecasts\ESP_Traces\TPIC2.espmvol.5yr.adj.csv">
      <textFields>
        <textField/>
      </textFields>
    </textPr>
  </connection>
  <connection id="14" xr16:uid="{887DE8B4-8065-468F-8E01-BFF247B007B9}" name="VCRC2.espmvol.5yr.adj" type="6" refreshedVersion="0" deleted="1" background="1" saveData="1">
    <textPr prompt="0" sourceFile="C:\Temp\03_March\Inflow Forecasts\ESP_Traces\VCRC2.espmvol.5yr.adj.csv">
      <textFields>
        <textField/>
      </textFields>
    </textPr>
  </connection>
  <connection id="15" xr16:uid="{25330578-4834-435B-8AEE-1274EB5E04E1}" name="YDLC2.espmvol.5yr.adj" type="6" refreshedVersion="0" deleted="1" background="1" saveData="1">
    <textPr prompt="0" sourceFile="C:\Temp\03_March\Inflow Forecasts\ESP_Traces\YDLC2.espmvol.5yr.adj.csv">
      <textFields>
        <textField/>
      </textFields>
    </textPr>
  </connection>
</connections>
</file>

<file path=xl/sharedStrings.xml><?xml version="1.0" encoding="utf-8"?>
<sst xmlns="http://schemas.openxmlformats.org/spreadsheetml/2006/main" count="2860" uniqueCount="214">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</sst>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273">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Alignment="1">
      <alignment horizontal="center"/>
    </xf>
    <xf numFmtId="0" fontId="0" fillId="4" borderId="0" xfId="0" applyFill="1"/>
    <xf numFmtId="0" fontId="3" fillId="5" borderId="0" xfId="0" applyFont="1" applyFill="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Alignment="1">
      <alignment horizontal="center"/>
    </xf>
    <xf numFmtId="0" fontId="6" fillId="5" borderId="0" xfId="0" applyFont="1" applyFill="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2" fontId="0" fillId="44" borderId="0" xfId="0" applyNumberFormat="1" applyFill="1" applyAlignment="1">
      <alignment horizontal="center"/>
    </xf>
    <xf numFmtId="2" fontId="0" fillId="44" borderId="0" xfId="0" applyNumberFormat="1" applyFill="1"/>
    <xf numFmtId="2" fontId="0" fillId="44" borderId="1" xfId="0" applyNumberFormat="1" applyFill="1" applyBorder="1"/>
    <xf numFmtId="2" fontId="0" fillId="45" borderId="24" xfId="0" applyNumberFormat="1" applyFill="1" applyBorder="1"/>
    <xf numFmtId="2" fontId="0" fillId="45" borderId="25" xfId="0" applyNumberFormat="1" applyFill="1" applyBorder="1"/>
    <xf numFmtId="2" fontId="0" fillId="0" borderId="0" xfId="0" applyNumberFormat="1" applyAlignment="1">
      <alignment horizontal="right"/>
    </xf>
    <xf numFmtId="0" fontId="0" fillId="0" borderId="26" xfId="0" applyBorder="1" applyAlignment="1">
      <alignment horizontal="center"/>
    </xf>
    <xf numFmtId="0" fontId="0" fillId="0" borderId="27" xfId="0"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12" fillId="0" borderId="0" xfId="1"/>
    <xf numFmtId="0" fontId="0" fillId="0" borderId="26" xfId="0" applyBorder="1"/>
    <xf numFmtId="0" fontId="0" fillId="0" borderId="27" xfId="0" applyBorder="1"/>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1" fillId="48" borderId="0" xfId="0" applyFont="1" applyFill="1" applyAlignment="1">
      <alignment horizontal="center"/>
    </xf>
    <xf numFmtId="0" fontId="1" fillId="47" borderId="0" xfId="0" applyFont="1" applyFill="1" applyAlignment="1">
      <alignment horizontal="center"/>
    </xf>
    <xf numFmtId="0" fontId="1" fillId="12" borderId="0" xfId="0" applyFont="1" applyFill="1" applyAlignment="1">
      <alignment horizontal="center"/>
    </xf>
    <xf numFmtId="0" fontId="1" fillId="13" borderId="0" xfId="0" applyFont="1" applyFill="1" applyAlignment="1">
      <alignment horizontal="center"/>
    </xf>
    <xf numFmtId="0" fontId="1" fillId="0" borderId="1" xfId="0" applyFont="1" applyBorder="1" applyAlignment="1">
      <alignment horizontal="center"/>
    </xf>
    <xf numFmtId="0" fontId="1" fillId="0" borderId="3" xfId="0" applyFont="1" applyBorder="1" applyAlignment="1">
      <alignment horizontal="center"/>
    </xf>
    <xf numFmtId="17" fontId="1" fillId="0" borderId="1" xfId="0" applyNumberFormat="1" applyFont="1" applyBorder="1" applyAlignment="1">
      <alignment horizontal="center"/>
    </xf>
    <xf numFmtId="0" fontId="1" fillId="72" borderId="0" xfId="0" applyFont="1" applyFill="1" applyAlignment="1">
      <alignment horizontal="center"/>
    </xf>
    <xf numFmtId="0" fontId="1" fillId="72" borderId="2" xfId="0" applyFont="1" applyFill="1" applyBorder="1" applyAlignment="1">
      <alignment horizontal="center"/>
    </xf>
    <xf numFmtId="0" fontId="1" fillId="9" borderId="0" xfId="0" applyFont="1" applyFill="1" applyAlignment="1">
      <alignment horizontal="right"/>
    </xf>
    <xf numFmtId="0" fontId="1" fillId="7" borderId="0" xfId="0" applyFont="1" applyFill="1" applyAlignment="1">
      <alignment horizontal="right"/>
    </xf>
    <xf numFmtId="0" fontId="1" fillId="11" borderId="0" xfId="0" applyFont="1" applyFill="1" applyAlignment="1">
      <alignment horizontal="right"/>
    </xf>
    <xf numFmtId="0" fontId="1" fillId="12" borderId="0" xfId="0" applyFont="1" applyFill="1"/>
    <xf numFmtId="0" fontId="1" fillId="13" borderId="0" xfId="0" applyFont="1" applyFill="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xf numFmtId="0" fontId="1" fillId="49" borderId="0" xfId="0" applyFont="1" applyFill="1"/>
    <xf numFmtId="17" fontId="1" fillId="47" borderId="0" xfId="0" applyNumberFormat="1" applyFont="1" applyFill="1" applyAlignment="1">
      <alignment horizontal="center"/>
    </xf>
    <xf numFmtId="0" fontId="1" fillId="75" borderId="1" xfId="0" applyFont="1" applyFill="1" applyBorder="1" applyAlignment="1">
      <alignment horizontal="center"/>
    </xf>
    <xf numFmtId="0" fontId="1" fillId="75" borderId="0" xfId="0" applyFont="1" applyFill="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Alignment="1">
      <alignment horizontal="center"/>
    </xf>
    <xf numFmtId="17" fontId="1" fillId="75" borderId="1" xfId="0" applyNumberFormat="1" applyFont="1" applyFill="1" applyBorder="1" applyAlignment="1">
      <alignment horizontal="center"/>
    </xf>
    <xf numFmtId="0" fontId="0" fillId="46" borderId="0" xfId="0"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xf numFmtId="0" fontId="37" fillId="6" borderId="0" xfId="0" applyFont="1" applyFill="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Alignment="1">
      <alignment horizontal="center"/>
    </xf>
    <xf numFmtId="0" fontId="37" fillId="6" borderId="11" xfId="0" applyFont="1" applyFill="1" applyBorder="1"/>
    <xf numFmtId="0" fontId="40" fillId="6" borderId="0" xfId="0" applyFont="1" applyFill="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Alignment="1">
      <alignment horizontal="center"/>
    </xf>
    <xf numFmtId="0" fontId="38" fillId="0" borderId="0" xfId="0" applyFont="1" applyAlignment="1">
      <alignment horizontal="center"/>
    </xf>
    <xf numFmtId="2" fontId="0" fillId="12" borderId="0" xfId="0" applyNumberFormat="1" applyFill="1" applyAlignment="1">
      <alignment horizontal="center"/>
    </xf>
    <xf numFmtId="0" fontId="0" fillId="12" borderId="0" xfId="0" applyFill="1" applyAlignment="1">
      <alignment horizontal="center"/>
    </xf>
    <xf numFmtId="0" fontId="0" fillId="12" borderId="5" xfId="0" applyFill="1" applyBorder="1"/>
    <xf numFmtId="0" fontId="0" fillId="12" borderId="1" xfId="0" applyFill="1" applyBorder="1"/>
    <xf numFmtId="0" fontId="0" fillId="12" borderId="1" xfId="0"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ill="1" applyBorder="1" applyAlignment="1">
      <alignment horizontal="center"/>
    </xf>
    <xf numFmtId="0" fontId="0" fillId="12" borderId="11" xfId="0" applyFill="1" applyBorder="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ill="1" applyBorder="1" applyAlignment="1">
      <alignment horizontal="center"/>
    </xf>
    <xf numFmtId="2" fontId="4" fillId="12" borderId="0" xfId="0" applyNumberFormat="1" applyFont="1" applyFill="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Alignment="1">
      <alignment horizontal="center"/>
    </xf>
    <xf numFmtId="0" fontId="1" fillId="12" borderId="11" xfId="0" applyFont="1" applyFill="1" applyBorder="1" applyAlignment="1">
      <alignment horizontal="center"/>
    </xf>
    <xf numFmtId="2" fontId="0" fillId="12" borderId="10" xfId="0" applyNumberFormat="1" applyFill="1" applyBorder="1" applyAlignment="1">
      <alignment horizontal="center"/>
    </xf>
    <xf numFmtId="2" fontId="0" fillId="12" borderId="6" xfId="0" applyNumberFormat="1" applyFill="1" applyBorder="1" applyAlignment="1">
      <alignment horizontal="center"/>
    </xf>
    <xf numFmtId="17" fontId="1" fillId="2" borderId="0" xfId="0" applyNumberFormat="1" applyFont="1" applyFill="1" applyAlignment="1">
      <alignment horizontal="center"/>
    </xf>
    <xf numFmtId="2" fontId="0" fillId="12" borderId="0" xfId="0" applyNumberFormat="1" applyFill="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ill="1" applyBorder="1" applyAlignment="1">
      <alignment horizontal="center"/>
    </xf>
    <xf numFmtId="2" fontId="0" fillId="44" borderId="11" xfId="0" applyNumberFormat="1" applyFill="1" applyBorder="1" applyAlignment="1">
      <alignment horizontal="center"/>
    </xf>
    <xf numFmtId="2" fontId="0" fillId="12" borderId="5" xfId="0" applyNumberFormat="1" applyFill="1" applyBorder="1" applyAlignment="1">
      <alignment horizontal="center"/>
    </xf>
    <xf numFmtId="17" fontId="1" fillId="49" borderId="0" xfId="0" applyNumberFormat="1" applyFont="1" applyFill="1" applyAlignment="1">
      <alignment horizontal="center"/>
    </xf>
    <xf numFmtId="3" fontId="12" fillId="0" borderId="0" xfId="1" applyNumberFormat="1"/>
    <xf numFmtId="170" fontId="0" fillId="0" borderId="0" xfId="0" applyNumberFormat="1"/>
    <xf numFmtId="1" fontId="0" fillId="0" borderId="0" xfId="0" applyNumberFormat="1"/>
    <xf numFmtId="167" fontId="0" fillId="0" borderId="0" xfId="0" applyNumberFormat="1"/>
    <xf numFmtId="171" fontId="12" fillId="0" borderId="0" xfId="1" applyNumberFormat="1"/>
    <xf numFmtId="0" fontId="1" fillId="3" borderId="11" xfId="0" applyFont="1" applyFill="1" applyBorder="1" applyAlignment="1">
      <alignment horizontal="center"/>
    </xf>
    <xf numFmtId="0" fontId="1" fillId="3" borderId="0" xfId="0" applyFont="1" applyFill="1" applyAlignment="1">
      <alignment horizontal="center"/>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4" fillId="77" borderId="0" xfId="0" applyFont="1" applyFill="1" applyAlignment="1">
      <alignment horizontal="center"/>
    </xf>
    <xf numFmtId="0" fontId="42" fillId="77" borderId="0" xfId="0" applyFont="1" applyFill="1" applyAlignment="1">
      <alignment horizontal="center"/>
    </xf>
    <xf numFmtId="0" fontId="42" fillId="6" borderId="0" xfId="0" applyFont="1" applyFill="1" applyAlignment="1">
      <alignment horizontal="center"/>
    </xf>
    <xf numFmtId="19" fontId="41" fillId="6" borderId="0" xfId="0" applyNumberFormat="1" applyFont="1" applyFill="1" applyAlignment="1">
      <alignment horizontal="center" vertical="top"/>
    </xf>
    <xf numFmtId="0" fontId="41" fillId="6" borderId="0" xfId="0" applyFont="1" applyFill="1" applyAlignment="1">
      <alignment horizontal="center" vertical="top"/>
    </xf>
    <xf numFmtId="0" fontId="1" fillId="72" borderId="0" xfId="0" applyFont="1" applyFill="1" applyAlignment="1">
      <alignment horizontal="center"/>
    </xf>
    <xf numFmtId="0" fontId="1" fillId="9" borderId="0" xfId="0" applyFont="1" applyFill="1" applyAlignment="1">
      <alignment horizontal="center"/>
    </xf>
    <xf numFmtId="0" fontId="1" fillId="0" borderId="0" xfId="0" applyFont="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12" borderId="0" xfId="0" applyFont="1" applyFill="1" applyAlignment="1">
      <alignment horizontal="center"/>
    </xf>
    <xf numFmtId="0" fontId="1" fillId="13" borderId="0" xfId="0" applyFont="1" applyFill="1" applyAlignment="1">
      <alignment horizontal="center"/>
    </xf>
    <xf numFmtId="0" fontId="1" fillId="2" borderId="0" xfId="0" applyFont="1" applyFill="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Alignment="1">
      <alignment horizontal="center"/>
    </xf>
    <xf numFmtId="0" fontId="1" fillId="48" borderId="0" xfId="0" applyFont="1" applyFill="1" applyAlignment="1">
      <alignment horizontal="center"/>
    </xf>
    <xf numFmtId="0" fontId="1" fillId="47" borderId="0" xfId="0" applyFont="1" applyFill="1" applyAlignment="1">
      <alignment horizontal="center"/>
    </xf>
    <xf numFmtId="0" fontId="1" fillId="49" borderId="0" xfId="0" applyFont="1" applyFill="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2" fillId="5" borderId="0" xfId="0" applyFont="1" applyFill="1" applyAlignment="1">
      <alignment horizontal="center"/>
    </xf>
    <xf numFmtId="0" fontId="1" fillId="75" borderId="0" xfId="0" applyFont="1" applyFill="1" applyAlignment="1">
      <alignment horizontal="center"/>
    </xf>
    <xf numFmtId="0" fontId="1" fillId="46" borderId="0" xfId="0" applyFont="1" applyFill="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Comparison!$Y$4:$Y$70</c:f>
              <c:numCache>
                <c:formatCode>0.00</c:formatCode>
                <c:ptCount val="67"/>
                <c:pt idx="0">
                  <c:v>37.985829999999993</c:v>
                </c:pt>
                <c:pt idx="1">
                  <c:v>41.938178000000001</c:v>
                </c:pt>
                <c:pt idx="2">
                  <c:v>24.659790000000001</c:v>
                </c:pt>
                <c:pt idx="3">
                  <c:v>3.4259199999999983</c:v>
                </c:pt>
                <c:pt idx="4">
                  <c:v>-0.52760200000000035</c:v>
                </c:pt>
                <c:pt idx="5">
                  <c:v>15.498979999999996</c:v>
                </c:pt>
                <c:pt idx="6">
                  <c:v>19.180725999999996</c:v>
                </c:pt>
                <c:pt idx="7">
                  <c:v>26.040343999999997</c:v>
                </c:pt>
                <c:pt idx="8">
                  <c:v>17.507805999999995</c:v>
                </c:pt>
                <c:pt idx="9">
                  <c:v>8.4644880000000011</c:v>
                </c:pt>
                <c:pt idx="10">
                  <c:v>0.14888199999999779</c:v>
                </c:pt>
                <c:pt idx="11">
                  <c:v>7.0302340000000001</c:v>
                </c:pt>
                <c:pt idx="12">
                  <c:v>23.852601999999997</c:v>
                </c:pt>
                <c:pt idx="13">
                  <c:v>40.074694000000001</c:v>
                </c:pt>
                <c:pt idx="14">
                  <c:v>21.803582000000002</c:v>
                </c:pt>
                <c:pt idx="15">
                  <c:v>8.1729199999999995</c:v>
                </c:pt>
                <c:pt idx="16">
                  <c:v>14.445949999999996</c:v>
                </c:pt>
                <c:pt idx="17">
                  <c:v>39.663323999999996</c:v>
                </c:pt>
                <c:pt idx="18">
                  <c:v>38.334448000000002</c:v>
                </c:pt>
                <c:pt idx="19">
                  <c:v>13.166246000000003</c:v>
                </c:pt>
                <c:pt idx="20">
                  <c:v>8.8944699999999983</c:v>
                </c:pt>
                <c:pt idx="21">
                  <c:v>2.3967059999999982</c:v>
                </c:pt>
                <c:pt idx="22">
                  <c:v>188.36769600000002</c:v>
                </c:pt>
                <c:pt idx="23">
                  <c:v>85.799055999999993</c:v>
                </c:pt>
                <c:pt idx="24">
                  <c:v>33.571293999999995</c:v>
                </c:pt>
                <c:pt idx="25">
                  <c:v>1.3631199999999954</c:v>
                </c:pt>
                <c:pt idx="26">
                  <c:v>0.19014400000000023</c:v>
                </c:pt>
                <c:pt idx="27">
                  <c:v>12.473674000000001</c:v>
                </c:pt>
                <c:pt idx="28">
                  <c:v>-5.4029160000000003</c:v>
                </c:pt>
                <c:pt idx="29">
                  <c:v>-27.475497999999998</c:v>
                </c:pt>
                <c:pt idx="30">
                  <c:v>-11.254766</c:v>
                </c:pt>
                <c:pt idx="31">
                  <c:v>20.811032000000001</c:v>
                </c:pt>
                <c:pt idx="32">
                  <c:v>1.1222839999999996</c:v>
                </c:pt>
                <c:pt idx="33">
                  <c:v>-6.7709719999999995</c:v>
                </c:pt>
                <c:pt idx="34">
                  <c:v>-19.261465999999999</c:v>
                </c:pt>
                <c:pt idx="35">
                  <c:v>-9.7793939999999999</c:v>
                </c:pt>
                <c:pt idx="36">
                  <c:v>18.785719999999998</c:v>
                </c:pt>
                <c:pt idx="37">
                  <c:v>-2.5694920000000012</c:v>
                </c:pt>
                <c:pt idx="38">
                  <c:v>-5.5054859999999994</c:v>
                </c:pt>
                <c:pt idx="39">
                  <c:v>1.061094</c:v>
                </c:pt>
                <c:pt idx="40">
                  <c:v>-9.1989860000000014</c:v>
                </c:pt>
                <c:pt idx="41">
                  <c:v>-21.766008000000003</c:v>
                </c:pt>
                <c:pt idx="42">
                  <c:v>-1.109622000000003</c:v>
                </c:pt>
                <c:pt idx="43">
                  <c:v>15.392737999999998</c:v>
                </c:pt>
                <c:pt idx="44">
                  <c:v>9.8448719999999987</c:v>
                </c:pt>
                <c:pt idx="45">
                  <c:v>0.60159199999999691</c:v>
                </c:pt>
                <c:pt idx="46">
                  <c:v>-11.55139</c:v>
                </c:pt>
                <c:pt idx="47">
                  <c:v>38.657699999999991</c:v>
                </c:pt>
                <c:pt idx="48">
                  <c:v>66.418819999999997</c:v>
                </c:pt>
                <c:pt idx="49">
                  <c:v>-26.212883999999999</c:v>
                </c:pt>
                <c:pt idx="50">
                  <c:v>-26.211384000000006</c:v>
                </c:pt>
                <c:pt idx="51">
                  <c:v>22.368065999999995</c:v>
                </c:pt>
                <c:pt idx="52">
                  <c:v>30.872809999999998</c:v>
                </c:pt>
                <c:pt idx="53">
                  <c:v>29.917686</c:v>
                </c:pt>
                <c:pt idx="54">
                  <c:v>14.515779999999999</c:v>
                </c:pt>
                <c:pt idx="55">
                  <c:v>31.104225999999993</c:v>
                </c:pt>
                <c:pt idx="56">
                  <c:v>28.013811999999998</c:v>
                </c:pt>
                <c:pt idx="57">
                  <c:v>44.223798000000002</c:v>
                </c:pt>
                <c:pt idx="58">
                  <c:v>25.526097999999998</c:v>
                </c:pt>
                <c:pt idx="59">
                  <c:v>12.339405999999999</c:v>
                </c:pt>
                <c:pt idx="60">
                  <c:v>7.6782579999999996</c:v>
                </c:pt>
                <c:pt idx="61">
                  <c:v>3.6764540000000014</c:v>
                </c:pt>
                <c:pt idx="62">
                  <c:v>7.738929999999999</c:v>
                </c:pt>
                <c:pt idx="63">
                  <c:v>-1.3633040000000001</c:v>
                </c:pt>
                <c:pt idx="64">
                  <c:v>7.8308159999999951</c:v>
                </c:pt>
                <c:pt idx="65">
                  <c:v>25.019824</c:v>
                </c:pt>
                <c:pt idx="66">
                  <c:v>21.008659999999999</c:v>
                </c:pt>
              </c:numCache>
            </c:numRef>
          </c:yVal>
          <c:smooth val="1"/>
          <c:extLst>
            <c:ext xmlns:c16="http://schemas.microsoft.com/office/drawing/2014/chart" uri="{C3380CC4-5D6E-409C-BE32-E72D297353CC}">
              <c16:uniqueId val="{00000003-B264-4FFD-8D48-86543EB9FAB2}"/>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Comparison!$Z$4:$Z$70</c:f>
              <c:numCache>
                <c:formatCode>0.00</c:formatCode>
                <c:ptCount val="67"/>
                <c:pt idx="0">
                  <c:v>23.852601999999997</c:v>
                </c:pt>
                <c:pt idx="1">
                  <c:v>40.074694000000001</c:v>
                </c:pt>
                <c:pt idx="2">
                  <c:v>21.803582000000002</c:v>
                </c:pt>
                <c:pt idx="3">
                  <c:v>8.1729199999999995</c:v>
                </c:pt>
                <c:pt idx="4">
                  <c:v>14.445949999999996</c:v>
                </c:pt>
                <c:pt idx="5">
                  <c:v>39.663323999999996</c:v>
                </c:pt>
                <c:pt idx="6">
                  <c:v>38.334448000000002</c:v>
                </c:pt>
                <c:pt idx="7">
                  <c:v>13.166246000000003</c:v>
                </c:pt>
                <c:pt idx="8">
                  <c:v>8.8944699999999983</c:v>
                </c:pt>
                <c:pt idx="9">
                  <c:v>2.3967059999999982</c:v>
                </c:pt>
                <c:pt idx="10">
                  <c:v>188.36769600000002</c:v>
                </c:pt>
                <c:pt idx="11">
                  <c:v>85.799055999999993</c:v>
                </c:pt>
                <c:pt idx="12">
                  <c:v>33.571293999999995</c:v>
                </c:pt>
                <c:pt idx="13">
                  <c:v>1.3631199999999954</c:v>
                </c:pt>
                <c:pt idx="14">
                  <c:v>0.19014400000000023</c:v>
                </c:pt>
                <c:pt idx="15">
                  <c:v>12.473674000000001</c:v>
                </c:pt>
                <c:pt idx="16">
                  <c:v>-5.4029160000000003</c:v>
                </c:pt>
                <c:pt idx="17">
                  <c:v>-27.475497999999998</c:v>
                </c:pt>
                <c:pt idx="18">
                  <c:v>-11.254766</c:v>
                </c:pt>
                <c:pt idx="19">
                  <c:v>20.811032000000001</c:v>
                </c:pt>
                <c:pt idx="20">
                  <c:v>1.1222839999999996</c:v>
                </c:pt>
                <c:pt idx="21">
                  <c:v>-6.7709719999999995</c:v>
                </c:pt>
                <c:pt idx="22">
                  <c:v>-19.261465999999999</c:v>
                </c:pt>
                <c:pt idx="23">
                  <c:v>-9.7793939999999999</c:v>
                </c:pt>
                <c:pt idx="24">
                  <c:v>18.785719999999998</c:v>
                </c:pt>
                <c:pt idx="25">
                  <c:v>-2.5694920000000012</c:v>
                </c:pt>
                <c:pt idx="26">
                  <c:v>-5.5054859999999994</c:v>
                </c:pt>
                <c:pt idx="27">
                  <c:v>1.061094</c:v>
                </c:pt>
                <c:pt idx="28">
                  <c:v>-9.1989860000000014</c:v>
                </c:pt>
                <c:pt idx="29">
                  <c:v>-21.766008000000003</c:v>
                </c:pt>
                <c:pt idx="30">
                  <c:v>-1.109622000000003</c:v>
                </c:pt>
                <c:pt idx="31">
                  <c:v>15.392737999999998</c:v>
                </c:pt>
                <c:pt idx="32">
                  <c:v>9.8448719999999987</c:v>
                </c:pt>
                <c:pt idx="33">
                  <c:v>0.60159199999999691</c:v>
                </c:pt>
                <c:pt idx="34">
                  <c:v>-11.55139</c:v>
                </c:pt>
                <c:pt idx="35">
                  <c:v>38.657699999999991</c:v>
                </c:pt>
                <c:pt idx="36">
                  <c:v>66.418819999999997</c:v>
                </c:pt>
                <c:pt idx="37">
                  <c:v>-26.212883999999999</c:v>
                </c:pt>
                <c:pt idx="38">
                  <c:v>-26.211384000000006</c:v>
                </c:pt>
                <c:pt idx="39">
                  <c:v>22.368065999999995</c:v>
                </c:pt>
                <c:pt idx="40">
                  <c:v>30.872809999999998</c:v>
                </c:pt>
                <c:pt idx="41">
                  <c:v>29.917686</c:v>
                </c:pt>
                <c:pt idx="42">
                  <c:v>14.515779999999999</c:v>
                </c:pt>
                <c:pt idx="43">
                  <c:v>31.104225999999993</c:v>
                </c:pt>
                <c:pt idx="44">
                  <c:v>28.013811999999998</c:v>
                </c:pt>
                <c:pt idx="45">
                  <c:v>44.223798000000002</c:v>
                </c:pt>
                <c:pt idx="46">
                  <c:v>25.526097999999998</c:v>
                </c:pt>
                <c:pt idx="47">
                  <c:v>12.339405999999999</c:v>
                </c:pt>
                <c:pt idx="48">
                  <c:v>7.6782579999999996</c:v>
                </c:pt>
                <c:pt idx="49">
                  <c:v>3.6764540000000014</c:v>
                </c:pt>
                <c:pt idx="50">
                  <c:v>7.738929999999999</c:v>
                </c:pt>
                <c:pt idx="51">
                  <c:v>-1.3633040000000001</c:v>
                </c:pt>
                <c:pt idx="52">
                  <c:v>7.8308159999999951</c:v>
                </c:pt>
                <c:pt idx="53">
                  <c:v>25.019824</c:v>
                </c:pt>
                <c:pt idx="54">
                  <c:v>21.008659999999999</c:v>
                </c:pt>
                <c:pt idx="55">
                  <c:v>32.409004000000003</c:v>
                </c:pt>
                <c:pt idx="56">
                  <c:v>15.793877999999999</c:v>
                </c:pt>
                <c:pt idx="57">
                  <c:v>1.110544</c:v>
                </c:pt>
                <c:pt idx="58">
                  <c:v>1.3745679999999993</c:v>
                </c:pt>
                <c:pt idx="59">
                  <c:v>23.60331</c:v>
                </c:pt>
                <c:pt idx="60">
                  <c:v>63.272730000000003</c:v>
                </c:pt>
                <c:pt idx="61">
                  <c:v>29.157019999999999</c:v>
                </c:pt>
                <c:pt idx="62">
                  <c:v>15.471069999999999</c:v>
                </c:pt>
                <c:pt idx="63">
                  <c:v>31.73554</c:v>
                </c:pt>
                <c:pt idx="64">
                  <c:v>31.933880000000002</c:v>
                </c:pt>
                <c:pt idx="65">
                  <c:v>50.280989999999996</c:v>
                </c:pt>
                <c:pt idx="66">
                  <c:v>59.246279999999999</c:v>
                </c:pt>
              </c:numCache>
            </c:numRef>
          </c:yVal>
          <c:smooth val="1"/>
          <c:extLst>
            <c:ext xmlns:c16="http://schemas.microsoft.com/office/drawing/2014/chart" uri="{C3380CC4-5D6E-409C-BE32-E72D297353CC}">
              <c16:uniqueId val="{00000004-B264-4FFD-8D48-86543EB9FAB2}"/>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Comparison!$AA$4:$AA$70</c:f>
              <c:numCache>
                <c:formatCode>0.00</c:formatCode>
                <c:ptCount val="67"/>
                <c:pt idx="0">
                  <c:v>33.571293999999995</c:v>
                </c:pt>
                <c:pt idx="1">
                  <c:v>1.3631199999999954</c:v>
                </c:pt>
                <c:pt idx="2">
                  <c:v>0.19014400000000023</c:v>
                </c:pt>
                <c:pt idx="3">
                  <c:v>12.473674000000001</c:v>
                </c:pt>
                <c:pt idx="4">
                  <c:v>-5.4029160000000003</c:v>
                </c:pt>
                <c:pt idx="5">
                  <c:v>-27.475497999999998</c:v>
                </c:pt>
                <c:pt idx="6">
                  <c:v>-11.254766</c:v>
                </c:pt>
                <c:pt idx="7">
                  <c:v>20.811032000000001</c:v>
                </c:pt>
                <c:pt idx="8">
                  <c:v>1.1222839999999996</c:v>
                </c:pt>
                <c:pt idx="9">
                  <c:v>-6.7709719999999995</c:v>
                </c:pt>
                <c:pt idx="10">
                  <c:v>-19.261465999999999</c:v>
                </c:pt>
                <c:pt idx="11">
                  <c:v>-9.7793939999999999</c:v>
                </c:pt>
                <c:pt idx="12">
                  <c:v>18.785719999999998</c:v>
                </c:pt>
                <c:pt idx="13">
                  <c:v>-2.5694920000000012</c:v>
                </c:pt>
                <c:pt idx="14">
                  <c:v>-5.5054859999999994</c:v>
                </c:pt>
                <c:pt idx="15">
                  <c:v>1.061094</c:v>
                </c:pt>
                <c:pt idx="16">
                  <c:v>-9.1989860000000014</c:v>
                </c:pt>
                <c:pt idx="17">
                  <c:v>-21.766008000000003</c:v>
                </c:pt>
                <c:pt idx="18">
                  <c:v>-1.109622000000003</c:v>
                </c:pt>
                <c:pt idx="19">
                  <c:v>15.392737999999998</c:v>
                </c:pt>
                <c:pt idx="20">
                  <c:v>9.8448719999999987</c:v>
                </c:pt>
                <c:pt idx="21">
                  <c:v>0.60159199999999691</c:v>
                </c:pt>
                <c:pt idx="22">
                  <c:v>-11.55139</c:v>
                </c:pt>
                <c:pt idx="23">
                  <c:v>38.657699999999991</c:v>
                </c:pt>
                <c:pt idx="24">
                  <c:v>66.418819999999997</c:v>
                </c:pt>
                <c:pt idx="25">
                  <c:v>-26.212883999999999</c:v>
                </c:pt>
                <c:pt idx="26">
                  <c:v>-26.211384000000006</c:v>
                </c:pt>
                <c:pt idx="27">
                  <c:v>22.368065999999995</c:v>
                </c:pt>
                <c:pt idx="28">
                  <c:v>30.872809999999998</c:v>
                </c:pt>
                <c:pt idx="29">
                  <c:v>29.917686</c:v>
                </c:pt>
                <c:pt idx="30">
                  <c:v>14.515779999999999</c:v>
                </c:pt>
                <c:pt idx="31">
                  <c:v>31.104225999999993</c:v>
                </c:pt>
                <c:pt idx="32">
                  <c:v>28.013811999999998</c:v>
                </c:pt>
                <c:pt idx="33">
                  <c:v>44.223798000000002</c:v>
                </c:pt>
                <c:pt idx="34">
                  <c:v>25.526097999999998</c:v>
                </c:pt>
                <c:pt idx="35">
                  <c:v>12.339405999999999</c:v>
                </c:pt>
                <c:pt idx="36">
                  <c:v>7.6782579999999996</c:v>
                </c:pt>
                <c:pt idx="37">
                  <c:v>3.6764540000000014</c:v>
                </c:pt>
                <c:pt idx="38">
                  <c:v>7.738929999999999</c:v>
                </c:pt>
                <c:pt idx="39">
                  <c:v>-1.3633040000000001</c:v>
                </c:pt>
                <c:pt idx="40">
                  <c:v>7.8308159999999951</c:v>
                </c:pt>
                <c:pt idx="41">
                  <c:v>25.019824</c:v>
                </c:pt>
                <c:pt idx="42">
                  <c:v>21.008659999999999</c:v>
                </c:pt>
                <c:pt idx="43">
                  <c:v>32.409004000000003</c:v>
                </c:pt>
                <c:pt idx="44">
                  <c:v>15.793877999999999</c:v>
                </c:pt>
                <c:pt idx="45">
                  <c:v>1.110544</c:v>
                </c:pt>
                <c:pt idx="46">
                  <c:v>1.3745679999999993</c:v>
                </c:pt>
                <c:pt idx="47">
                  <c:v>23.60331</c:v>
                </c:pt>
                <c:pt idx="48">
                  <c:v>63.272730000000003</c:v>
                </c:pt>
                <c:pt idx="49">
                  <c:v>29.157019999999999</c:v>
                </c:pt>
                <c:pt idx="50">
                  <c:v>15.471069999999999</c:v>
                </c:pt>
                <c:pt idx="51">
                  <c:v>31.73554</c:v>
                </c:pt>
                <c:pt idx="52">
                  <c:v>31.933880000000002</c:v>
                </c:pt>
                <c:pt idx="53">
                  <c:v>50.280989999999996</c:v>
                </c:pt>
                <c:pt idx="54">
                  <c:v>59.246279999999999</c:v>
                </c:pt>
                <c:pt idx="55">
                  <c:v>36.495870000000004</c:v>
                </c:pt>
                <c:pt idx="56">
                  <c:v>24.595040000000001</c:v>
                </c:pt>
                <c:pt idx="57">
                  <c:v>15.07438</c:v>
                </c:pt>
                <c:pt idx="58">
                  <c:v>21.421490000000002</c:v>
                </c:pt>
                <c:pt idx="59">
                  <c:v>17.2562</c:v>
                </c:pt>
                <c:pt idx="60">
                  <c:v>48.99174</c:v>
                </c:pt>
                <c:pt idx="61">
                  <c:v>70.294210000000007</c:v>
                </c:pt>
                <c:pt idx="62">
                  <c:v>41.137190000000004</c:v>
                </c:pt>
                <c:pt idx="63">
                  <c:v>15.272729999999999</c:v>
                </c:pt>
                <c:pt idx="64">
                  <c:v>33.12397</c:v>
                </c:pt>
                <c:pt idx="65">
                  <c:v>20.826450000000001</c:v>
                </c:pt>
                <c:pt idx="66">
                  <c:v>36.099170000000001</c:v>
                </c:pt>
              </c:numCache>
            </c:numRef>
          </c:yVal>
          <c:smooth val="1"/>
          <c:extLst>
            <c:ext xmlns:c16="http://schemas.microsoft.com/office/drawing/2014/chart" uri="{C3380CC4-5D6E-409C-BE32-E72D297353CC}">
              <c16:uniqueId val="{00000005-B264-4FFD-8D48-86543EB9FAB2}"/>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Comparison!$AB$4:$AB$70</c:f>
              <c:numCache>
                <c:formatCode>0.00</c:formatCode>
                <c:ptCount val="67"/>
                <c:pt idx="0">
                  <c:v>18.785719999999998</c:v>
                </c:pt>
                <c:pt idx="1">
                  <c:v>-2.5694920000000012</c:v>
                </c:pt>
                <c:pt idx="2">
                  <c:v>-5.5054859999999994</c:v>
                </c:pt>
                <c:pt idx="3">
                  <c:v>1.061094</c:v>
                </c:pt>
                <c:pt idx="4">
                  <c:v>-9.1989860000000014</c:v>
                </c:pt>
                <c:pt idx="5">
                  <c:v>-21.766008000000003</c:v>
                </c:pt>
                <c:pt idx="6">
                  <c:v>-1.109622000000003</c:v>
                </c:pt>
                <c:pt idx="7">
                  <c:v>15.392737999999998</c:v>
                </c:pt>
                <c:pt idx="8">
                  <c:v>9.8448719999999987</c:v>
                </c:pt>
                <c:pt idx="9">
                  <c:v>0.60159199999999691</c:v>
                </c:pt>
                <c:pt idx="10">
                  <c:v>-11.55139</c:v>
                </c:pt>
                <c:pt idx="11">
                  <c:v>38.657699999999991</c:v>
                </c:pt>
                <c:pt idx="12">
                  <c:v>66.418819999999997</c:v>
                </c:pt>
                <c:pt idx="13">
                  <c:v>-26.212883999999999</c:v>
                </c:pt>
                <c:pt idx="14">
                  <c:v>-26.211384000000006</c:v>
                </c:pt>
                <c:pt idx="15">
                  <c:v>22.368065999999995</c:v>
                </c:pt>
                <c:pt idx="16">
                  <c:v>30.872809999999998</c:v>
                </c:pt>
                <c:pt idx="17">
                  <c:v>29.917686</c:v>
                </c:pt>
                <c:pt idx="18">
                  <c:v>14.515779999999999</c:v>
                </c:pt>
                <c:pt idx="19">
                  <c:v>31.104225999999993</c:v>
                </c:pt>
                <c:pt idx="20">
                  <c:v>28.013811999999998</c:v>
                </c:pt>
                <c:pt idx="21">
                  <c:v>44.223798000000002</c:v>
                </c:pt>
                <c:pt idx="22">
                  <c:v>25.526097999999998</c:v>
                </c:pt>
                <c:pt idx="23">
                  <c:v>12.339405999999999</c:v>
                </c:pt>
                <c:pt idx="24">
                  <c:v>7.6782579999999996</c:v>
                </c:pt>
                <c:pt idx="25">
                  <c:v>3.6764540000000014</c:v>
                </c:pt>
                <c:pt idx="26">
                  <c:v>7.738929999999999</c:v>
                </c:pt>
                <c:pt idx="27">
                  <c:v>-1.3633040000000001</c:v>
                </c:pt>
                <c:pt idx="28">
                  <c:v>7.8308159999999951</c:v>
                </c:pt>
                <c:pt idx="29">
                  <c:v>25.019824</c:v>
                </c:pt>
                <c:pt idx="30">
                  <c:v>21.008659999999999</c:v>
                </c:pt>
                <c:pt idx="31">
                  <c:v>32.409004000000003</c:v>
                </c:pt>
                <c:pt idx="32">
                  <c:v>15.793877999999999</c:v>
                </c:pt>
                <c:pt idx="33">
                  <c:v>1.110544</c:v>
                </c:pt>
                <c:pt idx="34">
                  <c:v>1.3745679999999993</c:v>
                </c:pt>
                <c:pt idx="35">
                  <c:v>23.60331</c:v>
                </c:pt>
                <c:pt idx="36">
                  <c:v>63.272730000000003</c:v>
                </c:pt>
                <c:pt idx="37">
                  <c:v>29.157019999999999</c:v>
                </c:pt>
                <c:pt idx="38">
                  <c:v>15.471069999999999</c:v>
                </c:pt>
                <c:pt idx="39">
                  <c:v>31.73554</c:v>
                </c:pt>
                <c:pt idx="40">
                  <c:v>31.933880000000002</c:v>
                </c:pt>
                <c:pt idx="41">
                  <c:v>50.280989999999996</c:v>
                </c:pt>
                <c:pt idx="42">
                  <c:v>59.246279999999999</c:v>
                </c:pt>
                <c:pt idx="43">
                  <c:v>36.495870000000004</c:v>
                </c:pt>
                <c:pt idx="44">
                  <c:v>24.595040000000001</c:v>
                </c:pt>
                <c:pt idx="45">
                  <c:v>15.07438</c:v>
                </c:pt>
                <c:pt idx="46">
                  <c:v>21.421490000000002</c:v>
                </c:pt>
                <c:pt idx="47">
                  <c:v>17.2562</c:v>
                </c:pt>
                <c:pt idx="48">
                  <c:v>48.99174</c:v>
                </c:pt>
                <c:pt idx="49">
                  <c:v>70.294210000000007</c:v>
                </c:pt>
                <c:pt idx="50">
                  <c:v>41.137190000000004</c:v>
                </c:pt>
                <c:pt idx="51">
                  <c:v>15.272729999999999</c:v>
                </c:pt>
                <c:pt idx="52">
                  <c:v>33.12397</c:v>
                </c:pt>
                <c:pt idx="53">
                  <c:v>20.826450000000001</c:v>
                </c:pt>
                <c:pt idx="54">
                  <c:v>36.099170000000001</c:v>
                </c:pt>
                <c:pt idx="55">
                  <c:v>22.413220000000003</c:v>
                </c:pt>
                <c:pt idx="56">
                  <c:v>18.446279999999998</c:v>
                </c:pt>
                <c:pt idx="57">
                  <c:v>12.69421</c:v>
                </c:pt>
                <c:pt idx="58">
                  <c:v>24.198349999999998</c:v>
                </c:pt>
                <c:pt idx="59">
                  <c:v>16.066120000000002</c:v>
                </c:pt>
                <c:pt idx="60">
                  <c:v>19.834709999999998</c:v>
                </c:pt>
                <c:pt idx="61">
                  <c:v>23.60331</c:v>
                </c:pt>
                <c:pt idx="62">
                  <c:v>13.289260000000001</c:v>
                </c:pt>
                <c:pt idx="63">
                  <c:v>13.68595</c:v>
                </c:pt>
                <c:pt idx="64">
                  <c:v>30.347110000000001</c:v>
                </c:pt>
                <c:pt idx="65">
                  <c:v>44.033059999999999</c:v>
                </c:pt>
                <c:pt idx="66">
                  <c:v>49.190080000000002</c:v>
                </c:pt>
              </c:numCache>
            </c:numRef>
          </c:yVal>
          <c:smooth val="1"/>
          <c:extLst>
            <c:ext xmlns:c16="http://schemas.microsoft.com/office/drawing/2014/chart" uri="{C3380CC4-5D6E-409C-BE32-E72D297353CC}">
              <c16:uniqueId val="{00000006-B264-4FFD-8D48-86543EB9FAB2}"/>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Comparison!$AC$4:$AC$70</c:f>
              <c:numCache>
                <c:formatCode>0.00</c:formatCode>
                <c:ptCount val="67"/>
                <c:pt idx="0">
                  <c:v>66.418819999999997</c:v>
                </c:pt>
                <c:pt idx="1">
                  <c:v>-26.212883999999999</c:v>
                </c:pt>
                <c:pt idx="2">
                  <c:v>-26.211384000000006</c:v>
                </c:pt>
                <c:pt idx="3">
                  <c:v>22.368065999999995</c:v>
                </c:pt>
                <c:pt idx="4">
                  <c:v>30.872809999999998</c:v>
                </c:pt>
                <c:pt idx="5">
                  <c:v>29.917686</c:v>
                </c:pt>
                <c:pt idx="6">
                  <c:v>14.515779999999999</c:v>
                </c:pt>
                <c:pt idx="7">
                  <c:v>31.104225999999993</c:v>
                </c:pt>
                <c:pt idx="8">
                  <c:v>28.013811999999998</c:v>
                </c:pt>
                <c:pt idx="9">
                  <c:v>44.223798000000002</c:v>
                </c:pt>
                <c:pt idx="10">
                  <c:v>25.526097999999998</c:v>
                </c:pt>
                <c:pt idx="11">
                  <c:v>12.339405999999999</c:v>
                </c:pt>
                <c:pt idx="12">
                  <c:v>7.6782579999999996</c:v>
                </c:pt>
                <c:pt idx="13">
                  <c:v>3.6764540000000014</c:v>
                </c:pt>
                <c:pt idx="14">
                  <c:v>7.738929999999999</c:v>
                </c:pt>
                <c:pt idx="15">
                  <c:v>-1.3633040000000001</c:v>
                </c:pt>
                <c:pt idx="16">
                  <c:v>7.8308159999999951</c:v>
                </c:pt>
                <c:pt idx="17">
                  <c:v>25.019824</c:v>
                </c:pt>
                <c:pt idx="18">
                  <c:v>21.008659999999999</c:v>
                </c:pt>
                <c:pt idx="19">
                  <c:v>32.409004000000003</c:v>
                </c:pt>
                <c:pt idx="20">
                  <c:v>15.793877999999999</c:v>
                </c:pt>
                <c:pt idx="21">
                  <c:v>1.110544</c:v>
                </c:pt>
                <c:pt idx="22">
                  <c:v>1.3745679999999993</c:v>
                </c:pt>
                <c:pt idx="23">
                  <c:v>23.60331</c:v>
                </c:pt>
                <c:pt idx="24">
                  <c:v>63.272730000000003</c:v>
                </c:pt>
                <c:pt idx="25">
                  <c:v>29.157019999999999</c:v>
                </c:pt>
                <c:pt idx="26">
                  <c:v>15.471069999999999</c:v>
                </c:pt>
                <c:pt idx="27">
                  <c:v>31.73554</c:v>
                </c:pt>
                <c:pt idx="28">
                  <c:v>31.933880000000002</c:v>
                </c:pt>
                <c:pt idx="29">
                  <c:v>50.280989999999996</c:v>
                </c:pt>
                <c:pt idx="30">
                  <c:v>59.246279999999999</c:v>
                </c:pt>
                <c:pt idx="31">
                  <c:v>36.495870000000004</c:v>
                </c:pt>
                <c:pt idx="32">
                  <c:v>24.595040000000001</c:v>
                </c:pt>
                <c:pt idx="33">
                  <c:v>15.07438</c:v>
                </c:pt>
                <c:pt idx="34">
                  <c:v>21.421490000000002</c:v>
                </c:pt>
                <c:pt idx="35">
                  <c:v>17.2562</c:v>
                </c:pt>
                <c:pt idx="36">
                  <c:v>48.99174</c:v>
                </c:pt>
                <c:pt idx="37">
                  <c:v>70.294210000000007</c:v>
                </c:pt>
                <c:pt idx="38">
                  <c:v>41.137190000000004</c:v>
                </c:pt>
                <c:pt idx="39">
                  <c:v>15.272729999999999</c:v>
                </c:pt>
                <c:pt idx="40">
                  <c:v>33.12397</c:v>
                </c:pt>
                <c:pt idx="41">
                  <c:v>20.826450000000001</c:v>
                </c:pt>
                <c:pt idx="42">
                  <c:v>36.099170000000001</c:v>
                </c:pt>
                <c:pt idx="43">
                  <c:v>22.413220000000003</c:v>
                </c:pt>
                <c:pt idx="44">
                  <c:v>18.446279999999998</c:v>
                </c:pt>
                <c:pt idx="45">
                  <c:v>12.69421</c:v>
                </c:pt>
                <c:pt idx="46">
                  <c:v>24.198349999999998</c:v>
                </c:pt>
                <c:pt idx="47">
                  <c:v>16.066120000000002</c:v>
                </c:pt>
                <c:pt idx="48">
                  <c:v>19.834709999999998</c:v>
                </c:pt>
                <c:pt idx="49">
                  <c:v>23.60331</c:v>
                </c:pt>
                <c:pt idx="50">
                  <c:v>13.289260000000001</c:v>
                </c:pt>
                <c:pt idx="51">
                  <c:v>13.68595</c:v>
                </c:pt>
                <c:pt idx="52">
                  <c:v>30.347110000000001</c:v>
                </c:pt>
                <c:pt idx="53">
                  <c:v>44.033059999999999</c:v>
                </c:pt>
                <c:pt idx="54">
                  <c:v>49.190080000000002</c:v>
                </c:pt>
                <c:pt idx="55">
                  <c:v>37.884300000000003</c:v>
                </c:pt>
                <c:pt idx="56">
                  <c:v>36.495870000000004</c:v>
                </c:pt>
                <c:pt idx="57">
                  <c:v>35.305790000000002</c:v>
                </c:pt>
                <c:pt idx="58">
                  <c:v>42.049589999999995</c:v>
                </c:pt>
                <c:pt idx="59">
                  <c:v>48.99174</c:v>
                </c:pt>
                <c:pt idx="60">
                  <c:v>54.009920000000001</c:v>
                </c:pt>
                <c:pt idx="61">
                  <c:v>16.8</c:v>
                </c:pt>
                <c:pt idx="62">
                  <c:v>27.570250000000001</c:v>
                </c:pt>
                <c:pt idx="63">
                  <c:v>32.07273</c:v>
                </c:pt>
                <c:pt idx="64">
                  <c:v>21.12397</c:v>
                </c:pt>
                <c:pt idx="65">
                  <c:v>23.404959999999999</c:v>
                </c:pt>
                <c:pt idx="66">
                  <c:v>39.133879999999998</c:v>
                </c:pt>
              </c:numCache>
            </c:numRef>
          </c:yVal>
          <c:smooth val="1"/>
          <c:extLst>
            <c:ext xmlns:c16="http://schemas.microsoft.com/office/drawing/2014/chart" uri="{C3380CC4-5D6E-409C-BE32-E72D297353CC}">
              <c16:uniqueId val="{00000007-B264-4FFD-8D48-86543EB9FAB2}"/>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Comparison!$AD$4:$AD$70</c:f>
              <c:numCache>
                <c:formatCode>0.00</c:formatCode>
                <c:ptCount val="67"/>
                <c:pt idx="0">
                  <c:v>7.6782579999999996</c:v>
                </c:pt>
                <c:pt idx="1">
                  <c:v>3.6764540000000014</c:v>
                </c:pt>
                <c:pt idx="2">
                  <c:v>7.738929999999999</c:v>
                </c:pt>
                <c:pt idx="3">
                  <c:v>-1.3633040000000001</c:v>
                </c:pt>
                <c:pt idx="4">
                  <c:v>7.8308159999999951</c:v>
                </c:pt>
                <c:pt idx="5">
                  <c:v>25.019824</c:v>
                </c:pt>
                <c:pt idx="6">
                  <c:v>21.008659999999999</c:v>
                </c:pt>
                <c:pt idx="7">
                  <c:v>32.409004000000003</c:v>
                </c:pt>
                <c:pt idx="8">
                  <c:v>15.793877999999999</c:v>
                </c:pt>
                <c:pt idx="9">
                  <c:v>1.110544</c:v>
                </c:pt>
                <c:pt idx="10">
                  <c:v>1.3745679999999993</c:v>
                </c:pt>
                <c:pt idx="11">
                  <c:v>23.60331</c:v>
                </c:pt>
                <c:pt idx="12">
                  <c:v>63.272730000000003</c:v>
                </c:pt>
                <c:pt idx="13">
                  <c:v>29.157019999999999</c:v>
                </c:pt>
                <c:pt idx="14">
                  <c:v>15.471069999999999</c:v>
                </c:pt>
                <c:pt idx="15">
                  <c:v>31.73554</c:v>
                </c:pt>
                <c:pt idx="16">
                  <c:v>31.933880000000002</c:v>
                </c:pt>
                <c:pt idx="17">
                  <c:v>50.280989999999996</c:v>
                </c:pt>
                <c:pt idx="18">
                  <c:v>59.246279999999999</c:v>
                </c:pt>
                <c:pt idx="19">
                  <c:v>36.495870000000004</c:v>
                </c:pt>
                <c:pt idx="20">
                  <c:v>24.595040000000001</c:v>
                </c:pt>
                <c:pt idx="21">
                  <c:v>15.07438</c:v>
                </c:pt>
                <c:pt idx="22">
                  <c:v>21.421490000000002</c:v>
                </c:pt>
                <c:pt idx="23">
                  <c:v>17.2562</c:v>
                </c:pt>
                <c:pt idx="24">
                  <c:v>48.99174</c:v>
                </c:pt>
                <c:pt idx="25">
                  <c:v>70.294210000000007</c:v>
                </c:pt>
                <c:pt idx="26">
                  <c:v>41.137190000000004</c:v>
                </c:pt>
                <c:pt idx="27">
                  <c:v>15.272729999999999</c:v>
                </c:pt>
                <c:pt idx="28">
                  <c:v>33.12397</c:v>
                </c:pt>
                <c:pt idx="29">
                  <c:v>20.826450000000001</c:v>
                </c:pt>
                <c:pt idx="30">
                  <c:v>36.099170000000001</c:v>
                </c:pt>
                <c:pt idx="31">
                  <c:v>22.413220000000003</c:v>
                </c:pt>
                <c:pt idx="32">
                  <c:v>18.446279999999998</c:v>
                </c:pt>
                <c:pt idx="33">
                  <c:v>12.69421</c:v>
                </c:pt>
                <c:pt idx="34">
                  <c:v>24.198349999999998</c:v>
                </c:pt>
                <c:pt idx="35">
                  <c:v>16.066120000000002</c:v>
                </c:pt>
                <c:pt idx="36">
                  <c:v>19.834709999999998</c:v>
                </c:pt>
                <c:pt idx="37">
                  <c:v>23.60331</c:v>
                </c:pt>
                <c:pt idx="38">
                  <c:v>13.289260000000001</c:v>
                </c:pt>
                <c:pt idx="39">
                  <c:v>13.68595</c:v>
                </c:pt>
                <c:pt idx="40">
                  <c:v>30.347110000000001</c:v>
                </c:pt>
                <c:pt idx="41">
                  <c:v>44.033059999999999</c:v>
                </c:pt>
                <c:pt idx="42">
                  <c:v>49.190080000000002</c:v>
                </c:pt>
                <c:pt idx="43">
                  <c:v>37.884300000000003</c:v>
                </c:pt>
                <c:pt idx="44">
                  <c:v>36.495870000000004</c:v>
                </c:pt>
                <c:pt idx="45">
                  <c:v>35.305790000000002</c:v>
                </c:pt>
                <c:pt idx="46">
                  <c:v>42.049589999999995</c:v>
                </c:pt>
                <c:pt idx="47">
                  <c:v>48.99174</c:v>
                </c:pt>
                <c:pt idx="48">
                  <c:v>54.009920000000001</c:v>
                </c:pt>
                <c:pt idx="49">
                  <c:v>16.8</c:v>
                </c:pt>
                <c:pt idx="50">
                  <c:v>27.570250000000001</c:v>
                </c:pt>
                <c:pt idx="51">
                  <c:v>32.07273</c:v>
                </c:pt>
                <c:pt idx="52">
                  <c:v>21.12397</c:v>
                </c:pt>
                <c:pt idx="53">
                  <c:v>23.404959999999999</c:v>
                </c:pt>
                <c:pt idx="54">
                  <c:v>39.133879999999998</c:v>
                </c:pt>
                <c:pt idx="55">
                  <c:v>47.385120000000001</c:v>
                </c:pt>
                <c:pt idx="56">
                  <c:v>27.966939999999997</c:v>
                </c:pt>
                <c:pt idx="57">
                  <c:v>29.355370000000001</c:v>
                </c:pt>
                <c:pt idx="58">
                  <c:v>21.61983</c:v>
                </c:pt>
                <c:pt idx="59">
                  <c:v>36.297519999999999</c:v>
                </c:pt>
                <c:pt idx="60">
                  <c:v>55.160330000000002</c:v>
                </c:pt>
                <c:pt idx="61">
                  <c:v>35.028100000000002</c:v>
                </c:pt>
                <c:pt idx="62">
                  <c:v>34.690910000000002</c:v>
                </c:pt>
                <c:pt idx="63">
                  <c:v>48.238019999999999</c:v>
                </c:pt>
                <c:pt idx="64">
                  <c:v>19.953720000000001</c:v>
                </c:pt>
                <c:pt idx="65">
                  <c:v>52.066120000000005</c:v>
                </c:pt>
                <c:pt idx="66">
                  <c:v>48.456199999999995</c:v>
                </c:pt>
              </c:numCache>
            </c:numRef>
          </c:yVal>
          <c:smooth val="1"/>
          <c:extLst>
            <c:ext xmlns:c16="http://schemas.microsoft.com/office/drawing/2014/chart" uri="{C3380CC4-5D6E-409C-BE32-E72D297353CC}">
              <c16:uniqueId val="{00000008-B264-4FFD-8D48-86543EB9FAB2}"/>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Comparison!$AE$4:$AE$70</c:f>
              <c:numCache>
                <c:formatCode>0.00</c:formatCode>
                <c:ptCount val="67"/>
                <c:pt idx="0">
                  <c:v>63.272730000000003</c:v>
                </c:pt>
                <c:pt idx="1">
                  <c:v>29.157019999999999</c:v>
                </c:pt>
                <c:pt idx="2">
                  <c:v>15.471069999999999</c:v>
                </c:pt>
                <c:pt idx="3">
                  <c:v>31.73554</c:v>
                </c:pt>
                <c:pt idx="4">
                  <c:v>31.933880000000002</c:v>
                </c:pt>
                <c:pt idx="5">
                  <c:v>50.280989999999996</c:v>
                </c:pt>
                <c:pt idx="6">
                  <c:v>59.246279999999999</c:v>
                </c:pt>
                <c:pt idx="7">
                  <c:v>36.495870000000004</c:v>
                </c:pt>
                <c:pt idx="8">
                  <c:v>24.595040000000001</c:v>
                </c:pt>
                <c:pt idx="9">
                  <c:v>15.07438</c:v>
                </c:pt>
                <c:pt idx="10">
                  <c:v>21.421490000000002</c:v>
                </c:pt>
                <c:pt idx="11">
                  <c:v>17.2562</c:v>
                </c:pt>
                <c:pt idx="12">
                  <c:v>48.99174</c:v>
                </c:pt>
                <c:pt idx="13">
                  <c:v>70.294210000000007</c:v>
                </c:pt>
                <c:pt idx="14">
                  <c:v>41.137190000000004</c:v>
                </c:pt>
                <c:pt idx="15">
                  <c:v>15.272729999999999</c:v>
                </c:pt>
                <c:pt idx="16">
                  <c:v>33.12397</c:v>
                </c:pt>
                <c:pt idx="17">
                  <c:v>20.826450000000001</c:v>
                </c:pt>
                <c:pt idx="18">
                  <c:v>36.099170000000001</c:v>
                </c:pt>
                <c:pt idx="19">
                  <c:v>22.413220000000003</c:v>
                </c:pt>
                <c:pt idx="20">
                  <c:v>18.446279999999998</c:v>
                </c:pt>
                <c:pt idx="21">
                  <c:v>12.69421</c:v>
                </c:pt>
                <c:pt idx="22">
                  <c:v>24.198349999999998</c:v>
                </c:pt>
                <c:pt idx="23">
                  <c:v>16.066120000000002</c:v>
                </c:pt>
                <c:pt idx="24">
                  <c:v>19.834709999999998</c:v>
                </c:pt>
                <c:pt idx="25">
                  <c:v>23.60331</c:v>
                </c:pt>
                <c:pt idx="26">
                  <c:v>13.289260000000001</c:v>
                </c:pt>
                <c:pt idx="27">
                  <c:v>13.68595</c:v>
                </c:pt>
                <c:pt idx="28">
                  <c:v>30.347110000000001</c:v>
                </c:pt>
                <c:pt idx="29">
                  <c:v>44.033059999999999</c:v>
                </c:pt>
                <c:pt idx="30">
                  <c:v>49.190080000000002</c:v>
                </c:pt>
                <c:pt idx="31">
                  <c:v>37.884300000000003</c:v>
                </c:pt>
                <c:pt idx="32">
                  <c:v>36.495870000000004</c:v>
                </c:pt>
                <c:pt idx="33">
                  <c:v>35.305790000000002</c:v>
                </c:pt>
                <c:pt idx="34">
                  <c:v>42.049589999999995</c:v>
                </c:pt>
                <c:pt idx="35">
                  <c:v>48.99174</c:v>
                </c:pt>
                <c:pt idx="36">
                  <c:v>54.009920000000001</c:v>
                </c:pt>
                <c:pt idx="37">
                  <c:v>16.8</c:v>
                </c:pt>
                <c:pt idx="38">
                  <c:v>27.570250000000001</c:v>
                </c:pt>
                <c:pt idx="39">
                  <c:v>32.07273</c:v>
                </c:pt>
                <c:pt idx="40">
                  <c:v>21.12397</c:v>
                </c:pt>
                <c:pt idx="41">
                  <c:v>23.404959999999999</c:v>
                </c:pt>
                <c:pt idx="42">
                  <c:v>39.133879999999998</c:v>
                </c:pt>
                <c:pt idx="43">
                  <c:v>47.385120000000001</c:v>
                </c:pt>
                <c:pt idx="44">
                  <c:v>27.966939999999997</c:v>
                </c:pt>
                <c:pt idx="45">
                  <c:v>29.355370000000001</c:v>
                </c:pt>
                <c:pt idx="46">
                  <c:v>21.61983</c:v>
                </c:pt>
                <c:pt idx="47">
                  <c:v>36.297519999999999</c:v>
                </c:pt>
                <c:pt idx="48">
                  <c:v>55.160330000000002</c:v>
                </c:pt>
                <c:pt idx="49">
                  <c:v>35.028100000000002</c:v>
                </c:pt>
                <c:pt idx="50">
                  <c:v>34.690910000000002</c:v>
                </c:pt>
                <c:pt idx="51">
                  <c:v>48.238019999999999</c:v>
                </c:pt>
                <c:pt idx="52">
                  <c:v>19.953720000000001</c:v>
                </c:pt>
                <c:pt idx="53">
                  <c:v>52.066120000000005</c:v>
                </c:pt>
                <c:pt idx="54">
                  <c:v>48.456199999999995</c:v>
                </c:pt>
                <c:pt idx="55">
                  <c:v>23.34545</c:v>
                </c:pt>
                <c:pt idx="56">
                  <c:v>25.487599999999997</c:v>
                </c:pt>
                <c:pt idx="57">
                  <c:v>13.4876</c:v>
                </c:pt>
                <c:pt idx="58">
                  <c:v>18.446279999999998</c:v>
                </c:pt>
                <c:pt idx="59">
                  <c:v>25.745450000000002</c:v>
                </c:pt>
                <c:pt idx="60">
                  <c:v>23.22645</c:v>
                </c:pt>
                <c:pt idx="61">
                  <c:v>13.62645</c:v>
                </c:pt>
                <c:pt idx="62">
                  <c:v>21.163640000000001</c:v>
                </c:pt>
                <c:pt idx="63">
                  <c:v>6.5057900000000002</c:v>
                </c:pt>
                <c:pt idx="64">
                  <c:v>10.1157</c:v>
                </c:pt>
                <c:pt idx="65">
                  <c:v>17.851240000000001</c:v>
                </c:pt>
                <c:pt idx="66">
                  <c:v>103.95372</c:v>
                </c:pt>
              </c:numCache>
            </c:numRef>
          </c:yVal>
          <c:smooth val="1"/>
          <c:extLst>
            <c:ext xmlns:c16="http://schemas.microsoft.com/office/drawing/2014/chart" uri="{C3380CC4-5D6E-409C-BE32-E72D297353CC}">
              <c16:uniqueId val="{00000009-B264-4FFD-8D48-86543EB9FAB2}"/>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Comparison!$AF$4:$AF$70</c:f>
              <c:numCache>
                <c:formatCode>0.00</c:formatCode>
                <c:ptCount val="67"/>
                <c:pt idx="0">
                  <c:v>48.99174</c:v>
                </c:pt>
                <c:pt idx="1">
                  <c:v>70.294210000000007</c:v>
                </c:pt>
                <c:pt idx="2">
                  <c:v>41.137190000000004</c:v>
                </c:pt>
                <c:pt idx="3">
                  <c:v>15.272729999999999</c:v>
                </c:pt>
                <c:pt idx="4">
                  <c:v>33.12397</c:v>
                </c:pt>
                <c:pt idx="5">
                  <c:v>20.826450000000001</c:v>
                </c:pt>
                <c:pt idx="6">
                  <c:v>36.099170000000001</c:v>
                </c:pt>
                <c:pt idx="7">
                  <c:v>22.413220000000003</c:v>
                </c:pt>
                <c:pt idx="8">
                  <c:v>18.446279999999998</c:v>
                </c:pt>
                <c:pt idx="9">
                  <c:v>12.69421</c:v>
                </c:pt>
                <c:pt idx="10">
                  <c:v>24.198349999999998</c:v>
                </c:pt>
                <c:pt idx="11">
                  <c:v>16.066120000000002</c:v>
                </c:pt>
                <c:pt idx="12">
                  <c:v>19.834709999999998</c:v>
                </c:pt>
                <c:pt idx="13">
                  <c:v>23.60331</c:v>
                </c:pt>
                <c:pt idx="14">
                  <c:v>13.289260000000001</c:v>
                </c:pt>
                <c:pt idx="15">
                  <c:v>13.68595</c:v>
                </c:pt>
                <c:pt idx="16">
                  <c:v>30.347110000000001</c:v>
                </c:pt>
                <c:pt idx="17">
                  <c:v>44.033059999999999</c:v>
                </c:pt>
                <c:pt idx="18">
                  <c:v>49.190080000000002</c:v>
                </c:pt>
                <c:pt idx="19">
                  <c:v>37.884300000000003</c:v>
                </c:pt>
                <c:pt idx="20">
                  <c:v>36.495870000000004</c:v>
                </c:pt>
                <c:pt idx="21">
                  <c:v>35.305790000000002</c:v>
                </c:pt>
                <c:pt idx="22">
                  <c:v>42.049589999999995</c:v>
                </c:pt>
                <c:pt idx="23">
                  <c:v>48.99174</c:v>
                </c:pt>
                <c:pt idx="24">
                  <c:v>54.009920000000001</c:v>
                </c:pt>
                <c:pt idx="25">
                  <c:v>16.8</c:v>
                </c:pt>
                <c:pt idx="26">
                  <c:v>27.570250000000001</c:v>
                </c:pt>
                <c:pt idx="27">
                  <c:v>32.07273</c:v>
                </c:pt>
                <c:pt idx="28">
                  <c:v>21.12397</c:v>
                </c:pt>
                <c:pt idx="29">
                  <c:v>23.404959999999999</c:v>
                </c:pt>
                <c:pt idx="30">
                  <c:v>39.133879999999998</c:v>
                </c:pt>
                <c:pt idx="31">
                  <c:v>47.385120000000001</c:v>
                </c:pt>
                <c:pt idx="32">
                  <c:v>27.966939999999997</c:v>
                </c:pt>
                <c:pt idx="33">
                  <c:v>29.355370000000001</c:v>
                </c:pt>
                <c:pt idx="34">
                  <c:v>21.61983</c:v>
                </c:pt>
                <c:pt idx="35">
                  <c:v>36.297519999999999</c:v>
                </c:pt>
                <c:pt idx="36">
                  <c:v>55.160330000000002</c:v>
                </c:pt>
                <c:pt idx="37">
                  <c:v>35.028100000000002</c:v>
                </c:pt>
                <c:pt idx="38">
                  <c:v>34.690910000000002</c:v>
                </c:pt>
                <c:pt idx="39">
                  <c:v>48.238019999999999</c:v>
                </c:pt>
                <c:pt idx="40">
                  <c:v>19.953720000000001</c:v>
                </c:pt>
                <c:pt idx="41">
                  <c:v>52.066120000000005</c:v>
                </c:pt>
                <c:pt idx="42">
                  <c:v>48.456199999999995</c:v>
                </c:pt>
                <c:pt idx="43">
                  <c:v>23.34545</c:v>
                </c:pt>
                <c:pt idx="44">
                  <c:v>25.487599999999997</c:v>
                </c:pt>
                <c:pt idx="45">
                  <c:v>13.4876</c:v>
                </c:pt>
                <c:pt idx="46">
                  <c:v>18.446279999999998</c:v>
                </c:pt>
                <c:pt idx="47">
                  <c:v>25.745450000000002</c:v>
                </c:pt>
                <c:pt idx="48">
                  <c:v>23.22645</c:v>
                </c:pt>
                <c:pt idx="49">
                  <c:v>13.62645</c:v>
                </c:pt>
                <c:pt idx="50">
                  <c:v>21.163640000000001</c:v>
                </c:pt>
                <c:pt idx="51">
                  <c:v>6.5057900000000002</c:v>
                </c:pt>
                <c:pt idx="52">
                  <c:v>10.1157</c:v>
                </c:pt>
                <c:pt idx="53">
                  <c:v>17.851240000000001</c:v>
                </c:pt>
                <c:pt idx="54">
                  <c:v>103.95372</c:v>
                </c:pt>
                <c:pt idx="55">
                  <c:v>20.647929999999999</c:v>
                </c:pt>
                <c:pt idx="56">
                  <c:v>23.10744</c:v>
                </c:pt>
                <c:pt idx="57">
                  <c:v>18.723970000000001</c:v>
                </c:pt>
                <c:pt idx="58">
                  <c:v>23.206610000000001</c:v>
                </c:pt>
                <c:pt idx="59">
                  <c:v>24.39669</c:v>
                </c:pt>
                <c:pt idx="60">
                  <c:v>42.842980000000004</c:v>
                </c:pt>
                <c:pt idx="61">
                  <c:v>32.747109999999999</c:v>
                </c:pt>
                <c:pt idx="62">
                  <c:v>23.543800000000001</c:v>
                </c:pt>
                <c:pt idx="63">
                  <c:v>14.280989999999999</c:v>
                </c:pt>
                <c:pt idx="64">
                  <c:v>17.2562</c:v>
                </c:pt>
                <c:pt idx="65">
                  <c:v>42.049589999999995</c:v>
                </c:pt>
                <c:pt idx="66">
                  <c:v>34.373550000000002</c:v>
                </c:pt>
              </c:numCache>
            </c:numRef>
          </c:yVal>
          <c:smooth val="1"/>
          <c:extLst>
            <c:ext xmlns:c16="http://schemas.microsoft.com/office/drawing/2014/chart" uri="{C3380CC4-5D6E-409C-BE32-E72D297353CC}">
              <c16:uniqueId val="{0000000A-B264-4FFD-8D48-86543EB9FAB2}"/>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Comparison!$AG$4:$AG$70</c:f>
              <c:numCache>
                <c:formatCode>0.00</c:formatCode>
                <c:ptCount val="67"/>
                <c:pt idx="0">
                  <c:v>19.834709999999998</c:v>
                </c:pt>
                <c:pt idx="1">
                  <c:v>23.60331</c:v>
                </c:pt>
                <c:pt idx="2">
                  <c:v>13.289260000000001</c:v>
                </c:pt>
                <c:pt idx="3">
                  <c:v>13.68595</c:v>
                </c:pt>
                <c:pt idx="4">
                  <c:v>30.347110000000001</c:v>
                </c:pt>
                <c:pt idx="5">
                  <c:v>44.033059999999999</c:v>
                </c:pt>
                <c:pt idx="6">
                  <c:v>49.190080000000002</c:v>
                </c:pt>
                <c:pt idx="7">
                  <c:v>37.884300000000003</c:v>
                </c:pt>
                <c:pt idx="8">
                  <c:v>36.495870000000004</c:v>
                </c:pt>
                <c:pt idx="9">
                  <c:v>35.305790000000002</c:v>
                </c:pt>
                <c:pt idx="10">
                  <c:v>42.049589999999995</c:v>
                </c:pt>
                <c:pt idx="11">
                  <c:v>48.99174</c:v>
                </c:pt>
                <c:pt idx="12">
                  <c:v>54.009920000000001</c:v>
                </c:pt>
                <c:pt idx="13">
                  <c:v>16.8</c:v>
                </c:pt>
                <c:pt idx="14">
                  <c:v>27.570250000000001</c:v>
                </c:pt>
                <c:pt idx="15">
                  <c:v>32.07273</c:v>
                </c:pt>
                <c:pt idx="16">
                  <c:v>21.12397</c:v>
                </c:pt>
                <c:pt idx="17">
                  <c:v>23.404959999999999</c:v>
                </c:pt>
                <c:pt idx="18">
                  <c:v>39.133879999999998</c:v>
                </c:pt>
                <c:pt idx="19">
                  <c:v>47.385120000000001</c:v>
                </c:pt>
                <c:pt idx="20">
                  <c:v>27.966939999999997</c:v>
                </c:pt>
                <c:pt idx="21">
                  <c:v>29.355370000000001</c:v>
                </c:pt>
                <c:pt idx="22">
                  <c:v>21.61983</c:v>
                </c:pt>
                <c:pt idx="23">
                  <c:v>36.297519999999999</c:v>
                </c:pt>
                <c:pt idx="24">
                  <c:v>55.160330000000002</c:v>
                </c:pt>
                <c:pt idx="25">
                  <c:v>35.028100000000002</c:v>
                </c:pt>
                <c:pt idx="26">
                  <c:v>34.690910000000002</c:v>
                </c:pt>
                <c:pt idx="27">
                  <c:v>48.238019999999999</c:v>
                </c:pt>
                <c:pt idx="28">
                  <c:v>19.953720000000001</c:v>
                </c:pt>
                <c:pt idx="29">
                  <c:v>52.066120000000005</c:v>
                </c:pt>
                <c:pt idx="30">
                  <c:v>48.456199999999995</c:v>
                </c:pt>
                <c:pt idx="31">
                  <c:v>23.34545</c:v>
                </c:pt>
                <c:pt idx="32">
                  <c:v>25.487599999999997</c:v>
                </c:pt>
                <c:pt idx="33">
                  <c:v>13.4876</c:v>
                </c:pt>
                <c:pt idx="34">
                  <c:v>18.446279999999998</c:v>
                </c:pt>
                <c:pt idx="35">
                  <c:v>25.745450000000002</c:v>
                </c:pt>
                <c:pt idx="36">
                  <c:v>23.22645</c:v>
                </c:pt>
                <c:pt idx="37">
                  <c:v>13.62645</c:v>
                </c:pt>
                <c:pt idx="38">
                  <c:v>21.163640000000001</c:v>
                </c:pt>
                <c:pt idx="39">
                  <c:v>6.5057900000000002</c:v>
                </c:pt>
                <c:pt idx="40">
                  <c:v>10.1157</c:v>
                </c:pt>
                <c:pt idx="41">
                  <c:v>17.851240000000001</c:v>
                </c:pt>
                <c:pt idx="42">
                  <c:v>103.95372</c:v>
                </c:pt>
                <c:pt idx="43">
                  <c:v>20.647929999999999</c:v>
                </c:pt>
                <c:pt idx="44">
                  <c:v>23.10744</c:v>
                </c:pt>
                <c:pt idx="45">
                  <c:v>18.723970000000001</c:v>
                </c:pt>
                <c:pt idx="46">
                  <c:v>23.206610000000001</c:v>
                </c:pt>
                <c:pt idx="47">
                  <c:v>24.39669</c:v>
                </c:pt>
                <c:pt idx="48">
                  <c:v>42.842980000000004</c:v>
                </c:pt>
                <c:pt idx="49">
                  <c:v>32.747109999999999</c:v>
                </c:pt>
                <c:pt idx="50">
                  <c:v>23.543800000000001</c:v>
                </c:pt>
                <c:pt idx="51">
                  <c:v>14.280989999999999</c:v>
                </c:pt>
                <c:pt idx="52">
                  <c:v>17.2562</c:v>
                </c:pt>
                <c:pt idx="53">
                  <c:v>42.049589999999995</c:v>
                </c:pt>
                <c:pt idx="54">
                  <c:v>34.373550000000002</c:v>
                </c:pt>
                <c:pt idx="55">
                  <c:v>30.664459999999998</c:v>
                </c:pt>
                <c:pt idx="56">
                  <c:v>22.472729999999999</c:v>
                </c:pt>
                <c:pt idx="57">
                  <c:v>15.471069999999999</c:v>
                </c:pt>
                <c:pt idx="58">
                  <c:v>20.033060000000003</c:v>
                </c:pt>
                <c:pt idx="59">
                  <c:v>35.66281</c:v>
                </c:pt>
                <c:pt idx="60">
                  <c:v>27.59008</c:v>
                </c:pt>
                <c:pt idx="61">
                  <c:v>39.133879999999998</c:v>
                </c:pt>
                <c:pt idx="62">
                  <c:v>34.333880000000001</c:v>
                </c:pt>
                <c:pt idx="63">
                  <c:v>20.826450000000001</c:v>
                </c:pt>
                <c:pt idx="64">
                  <c:v>39.272730000000003</c:v>
                </c:pt>
                <c:pt idx="65">
                  <c:v>50.578510000000001</c:v>
                </c:pt>
                <c:pt idx="66">
                  <c:v>57.381819999999998</c:v>
                </c:pt>
              </c:numCache>
            </c:numRef>
          </c:yVal>
          <c:smooth val="1"/>
          <c:extLst>
            <c:ext xmlns:c16="http://schemas.microsoft.com/office/drawing/2014/chart" uri="{C3380CC4-5D6E-409C-BE32-E72D297353CC}">
              <c16:uniqueId val="{0000000B-B264-4FFD-8D48-86543EB9FAB2}"/>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Comparison!$AH$4:$AH$70</c:f>
              <c:numCache>
                <c:formatCode>0.00</c:formatCode>
                <c:ptCount val="67"/>
                <c:pt idx="0">
                  <c:v>54.009920000000001</c:v>
                </c:pt>
                <c:pt idx="1">
                  <c:v>16.8</c:v>
                </c:pt>
                <c:pt idx="2">
                  <c:v>27.570250000000001</c:v>
                </c:pt>
                <c:pt idx="3">
                  <c:v>32.07273</c:v>
                </c:pt>
                <c:pt idx="4">
                  <c:v>21.12397</c:v>
                </c:pt>
                <c:pt idx="5">
                  <c:v>23.404959999999999</c:v>
                </c:pt>
                <c:pt idx="6">
                  <c:v>39.133879999999998</c:v>
                </c:pt>
                <c:pt idx="7">
                  <c:v>47.385120000000001</c:v>
                </c:pt>
                <c:pt idx="8">
                  <c:v>27.966939999999997</c:v>
                </c:pt>
                <c:pt idx="9">
                  <c:v>29.355370000000001</c:v>
                </c:pt>
                <c:pt idx="10">
                  <c:v>21.61983</c:v>
                </c:pt>
                <c:pt idx="11">
                  <c:v>36.297519999999999</c:v>
                </c:pt>
                <c:pt idx="12">
                  <c:v>55.160330000000002</c:v>
                </c:pt>
                <c:pt idx="13">
                  <c:v>35.028100000000002</c:v>
                </c:pt>
                <c:pt idx="14">
                  <c:v>34.690910000000002</c:v>
                </c:pt>
                <c:pt idx="15">
                  <c:v>48.238019999999999</c:v>
                </c:pt>
                <c:pt idx="16">
                  <c:v>19.953720000000001</c:v>
                </c:pt>
                <c:pt idx="17">
                  <c:v>52.066120000000005</c:v>
                </c:pt>
                <c:pt idx="18">
                  <c:v>48.456199999999995</c:v>
                </c:pt>
                <c:pt idx="19">
                  <c:v>23.34545</c:v>
                </c:pt>
                <c:pt idx="20">
                  <c:v>25.487599999999997</c:v>
                </c:pt>
                <c:pt idx="21">
                  <c:v>13.4876</c:v>
                </c:pt>
                <c:pt idx="22">
                  <c:v>18.446279999999998</c:v>
                </c:pt>
                <c:pt idx="23">
                  <c:v>25.745450000000002</c:v>
                </c:pt>
                <c:pt idx="24">
                  <c:v>23.22645</c:v>
                </c:pt>
                <c:pt idx="25">
                  <c:v>13.62645</c:v>
                </c:pt>
                <c:pt idx="26">
                  <c:v>21.163640000000001</c:v>
                </c:pt>
                <c:pt idx="27">
                  <c:v>6.5057900000000002</c:v>
                </c:pt>
                <c:pt idx="28">
                  <c:v>10.1157</c:v>
                </c:pt>
                <c:pt idx="29">
                  <c:v>17.851240000000001</c:v>
                </c:pt>
                <c:pt idx="30">
                  <c:v>103.95372</c:v>
                </c:pt>
                <c:pt idx="31">
                  <c:v>20.647929999999999</c:v>
                </c:pt>
                <c:pt idx="32">
                  <c:v>23.10744</c:v>
                </c:pt>
                <c:pt idx="33">
                  <c:v>18.723970000000001</c:v>
                </c:pt>
                <c:pt idx="34">
                  <c:v>23.206610000000001</c:v>
                </c:pt>
                <c:pt idx="35">
                  <c:v>24.39669</c:v>
                </c:pt>
                <c:pt idx="36">
                  <c:v>42.842980000000004</c:v>
                </c:pt>
                <c:pt idx="37">
                  <c:v>32.747109999999999</c:v>
                </c:pt>
                <c:pt idx="38">
                  <c:v>23.543800000000001</c:v>
                </c:pt>
                <c:pt idx="39">
                  <c:v>14.280989999999999</c:v>
                </c:pt>
                <c:pt idx="40">
                  <c:v>17.2562</c:v>
                </c:pt>
                <c:pt idx="41">
                  <c:v>42.049589999999995</c:v>
                </c:pt>
                <c:pt idx="42">
                  <c:v>34.373550000000002</c:v>
                </c:pt>
                <c:pt idx="43">
                  <c:v>30.664459999999998</c:v>
                </c:pt>
                <c:pt idx="44">
                  <c:v>22.472729999999999</c:v>
                </c:pt>
                <c:pt idx="45">
                  <c:v>15.471069999999999</c:v>
                </c:pt>
                <c:pt idx="46">
                  <c:v>20.033060000000003</c:v>
                </c:pt>
                <c:pt idx="47">
                  <c:v>35.66281</c:v>
                </c:pt>
                <c:pt idx="48">
                  <c:v>27.59008</c:v>
                </c:pt>
                <c:pt idx="49">
                  <c:v>39.133879999999998</c:v>
                </c:pt>
                <c:pt idx="50">
                  <c:v>34.333880000000001</c:v>
                </c:pt>
                <c:pt idx="51">
                  <c:v>20.826450000000001</c:v>
                </c:pt>
                <c:pt idx="52">
                  <c:v>39.272730000000003</c:v>
                </c:pt>
                <c:pt idx="53">
                  <c:v>50.578510000000001</c:v>
                </c:pt>
                <c:pt idx="54">
                  <c:v>57.381819999999998</c:v>
                </c:pt>
                <c:pt idx="55">
                  <c:v>41.077690000000004</c:v>
                </c:pt>
                <c:pt idx="56">
                  <c:v>35.166530000000002</c:v>
                </c:pt>
                <c:pt idx="57">
                  <c:v>19.100490000000001</c:v>
                </c:pt>
                <c:pt idx="58">
                  <c:v>101.09752</c:v>
                </c:pt>
                <c:pt idx="59">
                  <c:v>125.57355</c:v>
                </c:pt>
                <c:pt idx="60">
                  <c:v>69.104129999999998</c:v>
                </c:pt>
                <c:pt idx="61">
                  <c:v>90.902479999999997</c:v>
                </c:pt>
                <c:pt idx="62">
                  <c:v>67.140500000000003</c:v>
                </c:pt>
                <c:pt idx="63">
                  <c:v>11.9405</c:v>
                </c:pt>
                <c:pt idx="64">
                  <c:v>21.024789999999999</c:v>
                </c:pt>
                <c:pt idx="65">
                  <c:v>28.36364</c:v>
                </c:pt>
                <c:pt idx="66">
                  <c:v>38.360330000000005</c:v>
                </c:pt>
              </c:numCache>
            </c:numRef>
          </c:yVal>
          <c:smooth val="1"/>
          <c:extLst>
            <c:ext xmlns:c16="http://schemas.microsoft.com/office/drawing/2014/chart" uri="{C3380CC4-5D6E-409C-BE32-E72D297353CC}">
              <c16:uniqueId val="{0000000C-B264-4FFD-8D48-86543EB9FAB2}"/>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Comparison!$AI$4:$AI$70</c:f>
              <c:numCache>
                <c:formatCode>0.00</c:formatCode>
                <c:ptCount val="67"/>
                <c:pt idx="0">
                  <c:v>55.160330000000002</c:v>
                </c:pt>
                <c:pt idx="1">
                  <c:v>35.028100000000002</c:v>
                </c:pt>
                <c:pt idx="2">
                  <c:v>34.690910000000002</c:v>
                </c:pt>
                <c:pt idx="3">
                  <c:v>48.238019999999999</c:v>
                </c:pt>
                <c:pt idx="4">
                  <c:v>19.953720000000001</c:v>
                </c:pt>
                <c:pt idx="5">
                  <c:v>52.066120000000005</c:v>
                </c:pt>
                <c:pt idx="6">
                  <c:v>48.456199999999995</c:v>
                </c:pt>
                <c:pt idx="7">
                  <c:v>23.34545</c:v>
                </c:pt>
                <c:pt idx="8">
                  <c:v>25.487599999999997</c:v>
                </c:pt>
                <c:pt idx="9">
                  <c:v>13.4876</c:v>
                </c:pt>
                <c:pt idx="10">
                  <c:v>18.446279999999998</c:v>
                </c:pt>
                <c:pt idx="11">
                  <c:v>25.745450000000002</c:v>
                </c:pt>
                <c:pt idx="12">
                  <c:v>23.22645</c:v>
                </c:pt>
                <c:pt idx="13">
                  <c:v>13.62645</c:v>
                </c:pt>
                <c:pt idx="14">
                  <c:v>21.163640000000001</c:v>
                </c:pt>
                <c:pt idx="15">
                  <c:v>6.5057900000000002</c:v>
                </c:pt>
                <c:pt idx="16">
                  <c:v>10.1157</c:v>
                </c:pt>
                <c:pt idx="17">
                  <c:v>17.851240000000001</c:v>
                </c:pt>
                <c:pt idx="18">
                  <c:v>103.95372</c:v>
                </c:pt>
                <c:pt idx="19">
                  <c:v>20.647929999999999</c:v>
                </c:pt>
                <c:pt idx="20">
                  <c:v>23.10744</c:v>
                </c:pt>
                <c:pt idx="21">
                  <c:v>18.723970000000001</c:v>
                </c:pt>
                <c:pt idx="22">
                  <c:v>23.206610000000001</c:v>
                </c:pt>
                <c:pt idx="23">
                  <c:v>24.39669</c:v>
                </c:pt>
                <c:pt idx="24">
                  <c:v>42.842980000000004</c:v>
                </c:pt>
                <c:pt idx="25">
                  <c:v>32.747109999999999</c:v>
                </c:pt>
                <c:pt idx="26">
                  <c:v>23.543800000000001</c:v>
                </c:pt>
                <c:pt idx="27">
                  <c:v>14.280989999999999</c:v>
                </c:pt>
                <c:pt idx="28">
                  <c:v>17.2562</c:v>
                </c:pt>
                <c:pt idx="29">
                  <c:v>42.049589999999995</c:v>
                </c:pt>
                <c:pt idx="30">
                  <c:v>34.373550000000002</c:v>
                </c:pt>
                <c:pt idx="31">
                  <c:v>30.664459999999998</c:v>
                </c:pt>
                <c:pt idx="32">
                  <c:v>22.472729999999999</c:v>
                </c:pt>
                <c:pt idx="33">
                  <c:v>15.471069999999999</c:v>
                </c:pt>
                <c:pt idx="34">
                  <c:v>20.033060000000003</c:v>
                </c:pt>
                <c:pt idx="35">
                  <c:v>35.66281</c:v>
                </c:pt>
                <c:pt idx="36">
                  <c:v>27.59008</c:v>
                </c:pt>
                <c:pt idx="37">
                  <c:v>39.133879999999998</c:v>
                </c:pt>
                <c:pt idx="38">
                  <c:v>34.333880000000001</c:v>
                </c:pt>
                <c:pt idx="39">
                  <c:v>20.826450000000001</c:v>
                </c:pt>
                <c:pt idx="40">
                  <c:v>39.272730000000003</c:v>
                </c:pt>
                <c:pt idx="41">
                  <c:v>50.578510000000001</c:v>
                </c:pt>
                <c:pt idx="42">
                  <c:v>57.381819999999998</c:v>
                </c:pt>
                <c:pt idx="43">
                  <c:v>41.077690000000004</c:v>
                </c:pt>
                <c:pt idx="44">
                  <c:v>35.166530000000002</c:v>
                </c:pt>
                <c:pt idx="45">
                  <c:v>19.100490000000001</c:v>
                </c:pt>
                <c:pt idx="46">
                  <c:v>101.09752</c:v>
                </c:pt>
                <c:pt idx="47">
                  <c:v>125.57355</c:v>
                </c:pt>
                <c:pt idx="48">
                  <c:v>69.104129999999998</c:v>
                </c:pt>
                <c:pt idx="49">
                  <c:v>90.902479999999997</c:v>
                </c:pt>
                <c:pt idx="50">
                  <c:v>67.140500000000003</c:v>
                </c:pt>
                <c:pt idx="51">
                  <c:v>11.9405</c:v>
                </c:pt>
                <c:pt idx="52">
                  <c:v>21.024789999999999</c:v>
                </c:pt>
                <c:pt idx="53">
                  <c:v>28.36364</c:v>
                </c:pt>
                <c:pt idx="54">
                  <c:v>38.360330000000005</c:v>
                </c:pt>
                <c:pt idx="55">
                  <c:v>31.060849999999999</c:v>
                </c:pt>
                <c:pt idx="56">
                  <c:v>20.925319999999999</c:v>
                </c:pt>
                <c:pt idx="57">
                  <c:v>3.9664899999999998</c:v>
                </c:pt>
                <c:pt idx="58">
                  <c:v>22.61157</c:v>
                </c:pt>
                <c:pt idx="59">
                  <c:v>20.429749999999999</c:v>
                </c:pt>
                <c:pt idx="60">
                  <c:v>49.190080000000002</c:v>
                </c:pt>
                <c:pt idx="61">
                  <c:v>33.758679999999998</c:v>
                </c:pt>
                <c:pt idx="62">
                  <c:v>34.274380000000001</c:v>
                </c:pt>
                <c:pt idx="63">
                  <c:v>14.67769</c:v>
                </c:pt>
                <c:pt idx="64">
                  <c:v>21.223140000000001</c:v>
                </c:pt>
                <c:pt idx="65">
                  <c:v>66.446280000000002</c:v>
                </c:pt>
                <c:pt idx="66">
                  <c:v>50.87603</c:v>
                </c:pt>
              </c:numCache>
            </c:numRef>
          </c:yVal>
          <c:smooth val="1"/>
          <c:extLst>
            <c:ext xmlns:c16="http://schemas.microsoft.com/office/drawing/2014/chart" uri="{C3380CC4-5D6E-409C-BE32-E72D297353CC}">
              <c16:uniqueId val="{0000000D-B264-4FFD-8D48-86543EB9FAB2}"/>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Comparison!$AJ$4:$AJ$70</c:f>
              <c:numCache>
                <c:formatCode>0.00</c:formatCode>
                <c:ptCount val="67"/>
                <c:pt idx="0">
                  <c:v>23.22645</c:v>
                </c:pt>
                <c:pt idx="1">
                  <c:v>13.62645</c:v>
                </c:pt>
                <c:pt idx="2">
                  <c:v>21.163640000000001</c:v>
                </c:pt>
                <c:pt idx="3">
                  <c:v>6.5057900000000002</c:v>
                </c:pt>
                <c:pt idx="4">
                  <c:v>10.1157</c:v>
                </c:pt>
                <c:pt idx="5">
                  <c:v>17.851240000000001</c:v>
                </c:pt>
                <c:pt idx="6">
                  <c:v>103.95372</c:v>
                </c:pt>
                <c:pt idx="7">
                  <c:v>20.647929999999999</c:v>
                </c:pt>
                <c:pt idx="8">
                  <c:v>23.10744</c:v>
                </c:pt>
                <c:pt idx="9">
                  <c:v>18.723970000000001</c:v>
                </c:pt>
                <c:pt idx="10">
                  <c:v>23.206610000000001</c:v>
                </c:pt>
                <c:pt idx="11">
                  <c:v>24.39669</c:v>
                </c:pt>
                <c:pt idx="12">
                  <c:v>42.842980000000004</c:v>
                </c:pt>
                <c:pt idx="13">
                  <c:v>32.747109999999999</c:v>
                </c:pt>
                <c:pt idx="14">
                  <c:v>23.543800000000001</c:v>
                </c:pt>
                <c:pt idx="15">
                  <c:v>14.280989999999999</c:v>
                </c:pt>
                <c:pt idx="16">
                  <c:v>17.2562</c:v>
                </c:pt>
                <c:pt idx="17">
                  <c:v>42.049589999999995</c:v>
                </c:pt>
                <c:pt idx="18">
                  <c:v>34.373550000000002</c:v>
                </c:pt>
                <c:pt idx="19">
                  <c:v>30.664459999999998</c:v>
                </c:pt>
                <c:pt idx="20">
                  <c:v>22.472729999999999</c:v>
                </c:pt>
                <c:pt idx="21">
                  <c:v>15.471069999999999</c:v>
                </c:pt>
                <c:pt idx="22">
                  <c:v>20.033060000000003</c:v>
                </c:pt>
                <c:pt idx="23">
                  <c:v>35.66281</c:v>
                </c:pt>
                <c:pt idx="24">
                  <c:v>27.59008</c:v>
                </c:pt>
                <c:pt idx="25">
                  <c:v>39.133879999999998</c:v>
                </c:pt>
                <c:pt idx="26">
                  <c:v>34.333880000000001</c:v>
                </c:pt>
                <c:pt idx="27">
                  <c:v>20.826450000000001</c:v>
                </c:pt>
                <c:pt idx="28">
                  <c:v>39.272730000000003</c:v>
                </c:pt>
                <c:pt idx="29">
                  <c:v>50.578510000000001</c:v>
                </c:pt>
                <c:pt idx="30">
                  <c:v>57.381819999999998</c:v>
                </c:pt>
                <c:pt idx="31">
                  <c:v>41.077690000000004</c:v>
                </c:pt>
                <c:pt idx="32">
                  <c:v>35.166530000000002</c:v>
                </c:pt>
                <c:pt idx="33">
                  <c:v>19.100490000000001</c:v>
                </c:pt>
                <c:pt idx="34">
                  <c:v>101.09752</c:v>
                </c:pt>
                <c:pt idx="35">
                  <c:v>125.57355</c:v>
                </c:pt>
                <c:pt idx="36">
                  <c:v>69.104129999999998</c:v>
                </c:pt>
                <c:pt idx="37">
                  <c:v>90.902479999999997</c:v>
                </c:pt>
                <c:pt idx="38">
                  <c:v>67.140500000000003</c:v>
                </c:pt>
                <c:pt idx="39">
                  <c:v>11.9405</c:v>
                </c:pt>
                <c:pt idx="40">
                  <c:v>21.024789999999999</c:v>
                </c:pt>
                <c:pt idx="41">
                  <c:v>28.36364</c:v>
                </c:pt>
                <c:pt idx="42">
                  <c:v>38.360330000000005</c:v>
                </c:pt>
                <c:pt idx="43">
                  <c:v>31.060849999999999</c:v>
                </c:pt>
                <c:pt idx="44">
                  <c:v>20.925319999999999</c:v>
                </c:pt>
                <c:pt idx="45">
                  <c:v>3.9664899999999998</c:v>
                </c:pt>
                <c:pt idx="46">
                  <c:v>22.61157</c:v>
                </c:pt>
                <c:pt idx="47">
                  <c:v>20.429749999999999</c:v>
                </c:pt>
                <c:pt idx="48">
                  <c:v>49.190080000000002</c:v>
                </c:pt>
                <c:pt idx="49">
                  <c:v>33.758679999999998</c:v>
                </c:pt>
                <c:pt idx="50">
                  <c:v>34.274380000000001</c:v>
                </c:pt>
                <c:pt idx="51">
                  <c:v>14.67769</c:v>
                </c:pt>
                <c:pt idx="52">
                  <c:v>21.223140000000001</c:v>
                </c:pt>
                <c:pt idx="53">
                  <c:v>66.446280000000002</c:v>
                </c:pt>
                <c:pt idx="54">
                  <c:v>50.87603</c:v>
                </c:pt>
                <c:pt idx="55">
                  <c:v>69.758679999999998</c:v>
                </c:pt>
                <c:pt idx="56">
                  <c:v>16.066120000000002</c:v>
                </c:pt>
                <c:pt idx="57">
                  <c:v>23.801650000000002</c:v>
                </c:pt>
                <c:pt idx="58">
                  <c:v>23.206610000000001</c:v>
                </c:pt>
                <c:pt idx="59">
                  <c:v>29.355370000000001</c:v>
                </c:pt>
                <c:pt idx="60">
                  <c:v>44.628099999999996</c:v>
                </c:pt>
                <c:pt idx="61">
                  <c:v>33.699169999999995</c:v>
                </c:pt>
                <c:pt idx="62">
                  <c:v>36.813220000000001</c:v>
                </c:pt>
                <c:pt idx="63">
                  <c:v>31.73554</c:v>
                </c:pt>
                <c:pt idx="64">
                  <c:v>45.421489999999999</c:v>
                </c:pt>
                <c:pt idx="65">
                  <c:v>91.636359999999996</c:v>
                </c:pt>
                <c:pt idx="66">
                  <c:v>33.83802</c:v>
                </c:pt>
              </c:numCache>
            </c:numRef>
          </c:yVal>
          <c:smooth val="1"/>
          <c:extLst>
            <c:ext xmlns:c16="http://schemas.microsoft.com/office/drawing/2014/chart" uri="{C3380CC4-5D6E-409C-BE32-E72D297353CC}">
              <c16:uniqueId val="{0000000E-B264-4FFD-8D48-86543EB9FAB2}"/>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Comparison!$AK$4:$AK$70</c:f>
              <c:numCache>
                <c:formatCode>0.00</c:formatCode>
                <c:ptCount val="67"/>
                <c:pt idx="0">
                  <c:v>42.842980000000004</c:v>
                </c:pt>
                <c:pt idx="1">
                  <c:v>32.747109999999999</c:v>
                </c:pt>
                <c:pt idx="2">
                  <c:v>23.543800000000001</c:v>
                </c:pt>
                <c:pt idx="3">
                  <c:v>14.280989999999999</c:v>
                </c:pt>
                <c:pt idx="4">
                  <c:v>17.2562</c:v>
                </c:pt>
                <c:pt idx="5">
                  <c:v>42.049589999999995</c:v>
                </c:pt>
                <c:pt idx="6">
                  <c:v>34.373550000000002</c:v>
                </c:pt>
                <c:pt idx="7">
                  <c:v>30.664459999999998</c:v>
                </c:pt>
                <c:pt idx="8">
                  <c:v>22.472729999999999</c:v>
                </c:pt>
                <c:pt idx="9">
                  <c:v>15.471069999999999</c:v>
                </c:pt>
                <c:pt idx="10">
                  <c:v>20.033060000000003</c:v>
                </c:pt>
                <c:pt idx="11">
                  <c:v>35.66281</c:v>
                </c:pt>
                <c:pt idx="12">
                  <c:v>27.59008</c:v>
                </c:pt>
                <c:pt idx="13">
                  <c:v>39.133879999999998</c:v>
                </c:pt>
                <c:pt idx="14">
                  <c:v>34.333880000000001</c:v>
                </c:pt>
                <c:pt idx="15">
                  <c:v>20.826450000000001</c:v>
                </c:pt>
                <c:pt idx="16">
                  <c:v>39.272730000000003</c:v>
                </c:pt>
                <c:pt idx="17">
                  <c:v>50.578510000000001</c:v>
                </c:pt>
                <c:pt idx="18">
                  <c:v>57.381819999999998</c:v>
                </c:pt>
                <c:pt idx="19">
                  <c:v>41.077690000000004</c:v>
                </c:pt>
                <c:pt idx="20">
                  <c:v>35.166530000000002</c:v>
                </c:pt>
                <c:pt idx="21">
                  <c:v>19.100490000000001</c:v>
                </c:pt>
                <c:pt idx="22">
                  <c:v>101.09752</c:v>
                </c:pt>
                <c:pt idx="23">
                  <c:v>125.57355</c:v>
                </c:pt>
                <c:pt idx="24">
                  <c:v>69.104129999999998</c:v>
                </c:pt>
                <c:pt idx="25">
                  <c:v>90.902479999999997</c:v>
                </c:pt>
                <c:pt idx="26">
                  <c:v>67.140500000000003</c:v>
                </c:pt>
                <c:pt idx="27">
                  <c:v>11.9405</c:v>
                </c:pt>
                <c:pt idx="28">
                  <c:v>21.024789999999999</c:v>
                </c:pt>
                <c:pt idx="29">
                  <c:v>28.36364</c:v>
                </c:pt>
                <c:pt idx="30">
                  <c:v>38.360330000000005</c:v>
                </c:pt>
                <c:pt idx="31">
                  <c:v>31.060849999999999</c:v>
                </c:pt>
                <c:pt idx="32">
                  <c:v>20.925319999999999</c:v>
                </c:pt>
                <c:pt idx="33">
                  <c:v>3.9664899999999998</c:v>
                </c:pt>
                <c:pt idx="34">
                  <c:v>22.61157</c:v>
                </c:pt>
                <c:pt idx="35">
                  <c:v>20.429749999999999</c:v>
                </c:pt>
                <c:pt idx="36">
                  <c:v>49.190080000000002</c:v>
                </c:pt>
                <c:pt idx="37">
                  <c:v>33.758679999999998</c:v>
                </c:pt>
                <c:pt idx="38">
                  <c:v>34.274380000000001</c:v>
                </c:pt>
                <c:pt idx="39">
                  <c:v>14.67769</c:v>
                </c:pt>
                <c:pt idx="40">
                  <c:v>21.223140000000001</c:v>
                </c:pt>
                <c:pt idx="41">
                  <c:v>66.446280000000002</c:v>
                </c:pt>
                <c:pt idx="42">
                  <c:v>50.87603</c:v>
                </c:pt>
                <c:pt idx="43">
                  <c:v>69.758679999999998</c:v>
                </c:pt>
                <c:pt idx="44">
                  <c:v>16.066120000000002</c:v>
                </c:pt>
                <c:pt idx="45">
                  <c:v>23.801650000000002</c:v>
                </c:pt>
                <c:pt idx="46">
                  <c:v>23.206610000000001</c:v>
                </c:pt>
                <c:pt idx="47">
                  <c:v>29.355370000000001</c:v>
                </c:pt>
                <c:pt idx="48">
                  <c:v>44.628099999999996</c:v>
                </c:pt>
                <c:pt idx="49">
                  <c:v>33.699169999999995</c:v>
                </c:pt>
                <c:pt idx="50">
                  <c:v>36.813220000000001</c:v>
                </c:pt>
                <c:pt idx="51">
                  <c:v>31.73554</c:v>
                </c:pt>
                <c:pt idx="52">
                  <c:v>45.421489999999999</c:v>
                </c:pt>
                <c:pt idx="53">
                  <c:v>91.636359999999996</c:v>
                </c:pt>
                <c:pt idx="54">
                  <c:v>33.83802</c:v>
                </c:pt>
                <c:pt idx="55">
                  <c:v>20.94511</c:v>
                </c:pt>
                <c:pt idx="56">
                  <c:v>25.54711</c:v>
                </c:pt>
                <c:pt idx="57">
                  <c:v>57.520660000000007</c:v>
                </c:pt>
                <c:pt idx="58">
                  <c:v>42.247930000000004</c:v>
                </c:pt>
                <c:pt idx="59">
                  <c:v>90.644630000000006</c:v>
                </c:pt>
                <c:pt idx="60">
                  <c:v>82.373550000000009</c:v>
                </c:pt>
                <c:pt idx="61">
                  <c:v>29.79214</c:v>
                </c:pt>
                <c:pt idx="62">
                  <c:v>20.429749999999999</c:v>
                </c:pt>
                <c:pt idx="63">
                  <c:v>13.4876</c:v>
                </c:pt>
                <c:pt idx="64">
                  <c:v>28.760330000000003</c:v>
                </c:pt>
                <c:pt idx="65">
                  <c:v>39.272730000000003</c:v>
                </c:pt>
                <c:pt idx="66">
                  <c:v>38.677690000000005</c:v>
                </c:pt>
              </c:numCache>
            </c:numRef>
          </c:yVal>
          <c:smooth val="1"/>
          <c:extLst>
            <c:ext xmlns:c16="http://schemas.microsoft.com/office/drawing/2014/chart" uri="{C3380CC4-5D6E-409C-BE32-E72D297353CC}">
              <c16:uniqueId val="{0000000F-B264-4FFD-8D48-86543EB9FAB2}"/>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Comparison!$AL$4:$AL$70</c:f>
              <c:numCache>
                <c:formatCode>0.00</c:formatCode>
                <c:ptCount val="67"/>
                <c:pt idx="0">
                  <c:v>27.59008</c:v>
                </c:pt>
                <c:pt idx="1">
                  <c:v>39.133879999999998</c:v>
                </c:pt>
                <c:pt idx="2">
                  <c:v>34.333880000000001</c:v>
                </c:pt>
                <c:pt idx="3">
                  <c:v>20.826450000000001</c:v>
                </c:pt>
                <c:pt idx="4">
                  <c:v>39.272730000000003</c:v>
                </c:pt>
                <c:pt idx="5">
                  <c:v>50.578510000000001</c:v>
                </c:pt>
                <c:pt idx="6">
                  <c:v>57.381819999999998</c:v>
                </c:pt>
                <c:pt idx="7">
                  <c:v>41.077690000000004</c:v>
                </c:pt>
                <c:pt idx="8">
                  <c:v>35.166530000000002</c:v>
                </c:pt>
                <c:pt idx="9">
                  <c:v>19.100490000000001</c:v>
                </c:pt>
                <c:pt idx="10">
                  <c:v>101.09752</c:v>
                </c:pt>
                <c:pt idx="11">
                  <c:v>125.57355</c:v>
                </c:pt>
                <c:pt idx="12">
                  <c:v>69.104129999999998</c:v>
                </c:pt>
                <c:pt idx="13">
                  <c:v>90.902479999999997</c:v>
                </c:pt>
                <c:pt idx="14">
                  <c:v>67.140500000000003</c:v>
                </c:pt>
                <c:pt idx="15">
                  <c:v>11.9405</c:v>
                </c:pt>
                <c:pt idx="16">
                  <c:v>21.024789999999999</c:v>
                </c:pt>
                <c:pt idx="17">
                  <c:v>28.36364</c:v>
                </c:pt>
                <c:pt idx="18">
                  <c:v>38.360330000000005</c:v>
                </c:pt>
                <c:pt idx="19">
                  <c:v>31.060849999999999</c:v>
                </c:pt>
                <c:pt idx="20">
                  <c:v>20.925319999999999</c:v>
                </c:pt>
                <c:pt idx="21">
                  <c:v>3.9664899999999998</c:v>
                </c:pt>
                <c:pt idx="22">
                  <c:v>22.61157</c:v>
                </c:pt>
                <c:pt idx="23">
                  <c:v>20.429749999999999</c:v>
                </c:pt>
                <c:pt idx="24">
                  <c:v>49.190080000000002</c:v>
                </c:pt>
                <c:pt idx="25">
                  <c:v>33.758679999999998</c:v>
                </c:pt>
                <c:pt idx="26">
                  <c:v>34.274380000000001</c:v>
                </c:pt>
                <c:pt idx="27">
                  <c:v>14.67769</c:v>
                </c:pt>
                <c:pt idx="28">
                  <c:v>21.223140000000001</c:v>
                </c:pt>
                <c:pt idx="29">
                  <c:v>66.446280000000002</c:v>
                </c:pt>
                <c:pt idx="30">
                  <c:v>50.87603</c:v>
                </c:pt>
                <c:pt idx="31">
                  <c:v>69.758679999999998</c:v>
                </c:pt>
                <c:pt idx="32">
                  <c:v>16.066120000000002</c:v>
                </c:pt>
                <c:pt idx="33">
                  <c:v>23.801650000000002</c:v>
                </c:pt>
                <c:pt idx="34">
                  <c:v>23.206610000000001</c:v>
                </c:pt>
                <c:pt idx="35">
                  <c:v>29.355370000000001</c:v>
                </c:pt>
                <c:pt idx="36">
                  <c:v>44.628099999999996</c:v>
                </c:pt>
                <c:pt idx="37">
                  <c:v>33.699169999999995</c:v>
                </c:pt>
                <c:pt idx="38">
                  <c:v>36.813220000000001</c:v>
                </c:pt>
                <c:pt idx="39">
                  <c:v>31.73554</c:v>
                </c:pt>
                <c:pt idx="40">
                  <c:v>45.421489999999999</c:v>
                </c:pt>
                <c:pt idx="41">
                  <c:v>91.636359999999996</c:v>
                </c:pt>
                <c:pt idx="42">
                  <c:v>33.83802</c:v>
                </c:pt>
                <c:pt idx="43">
                  <c:v>20.94511</c:v>
                </c:pt>
                <c:pt idx="44">
                  <c:v>25.54711</c:v>
                </c:pt>
                <c:pt idx="45">
                  <c:v>57.520660000000007</c:v>
                </c:pt>
                <c:pt idx="46">
                  <c:v>42.247930000000004</c:v>
                </c:pt>
                <c:pt idx="47">
                  <c:v>90.644630000000006</c:v>
                </c:pt>
                <c:pt idx="48">
                  <c:v>82.373550000000009</c:v>
                </c:pt>
                <c:pt idx="49">
                  <c:v>29.79214</c:v>
                </c:pt>
                <c:pt idx="50">
                  <c:v>20.429749999999999</c:v>
                </c:pt>
                <c:pt idx="51">
                  <c:v>13.4876</c:v>
                </c:pt>
                <c:pt idx="52">
                  <c:v>28.760330000000003</c:v>
                </c:pt>
                <c:pt idx="53">
                  <c:v>39.272730000000003</c:v>
                </c:pt>
                <c:pt idx="54">
                  <c:v>38.677690000000005</c:v>
                </c:pt>
                <c:pt idx="55">
                  <c:v>34.908660000000005</c:v>
                </c:pt>
                <c:pt idx="56">
                  <c:v>41.950060000000001</c:v>
                </c:pt>
                <c:pt idx="57">
                  <c:v>23.99954</c:v>
                </c:pt>
                <c:pt idx="58">
                  <c:v>34.11524</c:v>
                </c:pt>
                <c:pt idx="59">
                  <c:v>38.478989999999996</c:v>
                </c:pt>
                <c:pt idx="60">
                  <c:v>74.04258999999999</c:v>
                </c:pt>
                <c:pt idx="61">
                  <c:v>43.080640000000002</c:v>
                </c:pt>
                <c:pt idx="62">
                  <c:v>51.173209999999997</c:v>
                </c:pt>
                <c:pt idx="63">
                  <c:v>35.543419999999998</c:v>
                </c:pt>
                <c:pt idx="64">
                  <c:v>28.164830000000002</c:v>
                </c:pt>
                <c:pt idx="65">
                  <c:v>23.60284</c:v>
                </c:pt>
                <c:pt idx="66">
                  <c:v>28.363289999999999</c:v>
                </c:pt>
              </c:numCache>
            </c:numRef>
          </c:yVal>
          <c:smooth val="1"/>
          <c:extLst>
            <c:ext xmlns:c16="http://schemas.microsoft.com/office/drawing/2014/chart" uri="{C3380CC4-5D6E-409C-BE32-E72D297353CC}">
              <c16:uniqueId val="{00000010-B264-4FFD-8D48-86543EB9FAB2}"/>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Comparison!$AM$4:$AM$70</c:f>
              <c:numCache>
                <c:formatCode>0.00</c:formatCode>
                <c:ptCount val="67"/>
                <c:pt idx="0">
                  <c:v>69.104129999999998</c:v>
                </c:pt>
                <c:pt idx="1">
                  <c:v>90.902479999999997</c:v>
                </c:pt>
                <c:pt idx="2">
                  <c:v>67.140500000000003</c:v>
                </c:pt>
                <c:pt idx="3">
                  <c:v>11.9405</c:v>
                </c:pt>
                <c:pt idx="4">
                  <c:v>21.024789999999999</c:v>
                </c:pt>
                <c:pt idx="5">
                  <c:v>28.36364</c:v>
                </c:pt>
                <c:pt idx="6">
                  <c:v>38.360330000000005</c:v>
                </c:pt>
                <c:pt idx="7">
                  <c:v>31.060849999999999</c:v>
                </c:pt>
                <c:pt idx="8">
                  <c:v>20.925319999999999</c:v>
                </c:pt>
                <c:pt idx="9">
                  <c:v>3.9664899999999998</c:v>
                </c:pt>
                <c:pt idx="10">
                  <c:v>22.61157</c:v>
                </c:pt>
                <c:pt idx="11">
                  <c:v>20.429749999999999</c:v>
                </c:pt>
                <c:pt idx="12">
                  <c:v>49.190080000000002</c:v>
                </c:pt>
                <c:pt idx="13">
                  <c:v>33.758679999999998</c:v>
                </c:pt>
                <c:pt idx="14">
                  <c:v>34.274380000000001</c:v>
                </c:pt>
                <c:pt idx="15">
                  <c:v>14.67769</c:v>
                </c:pt>
                <c:pt idx="16">
                  <c:v>21.223140000000001</c:v>
                </c:pt>
                <c:pt idx="17">
                  <c:v>66.446280000000002</c:v>
                </c:pt>
                <c:pt idx="18">
                  <c:v>50.87603</c:v>
                </c:pt>
                <c:pt idx="19">
                  <c:v>69.758679999999998</c:v>
                </c:pt>
                <c:pt idx="20">
                  <c:v>16.066120000000002</c:v>
                </c:pt>
                <c:pt idx="21">
                  <c:v>23.801650000000002</c:v>
                </c:pt>
                <c:pt idx="22">
                  <c:v>23.206610000000001</c:v>
                </c:pt>
                <c:pt idx="23">
                  <c:v>29.355370000000001</c:v>
                </c:pt>
                <c:pt idx="24">
                  <c:v>44.628099999999996</c:v>
                </c:pt>
                <c:pt idx="25">
                  <c:v>33.699169999999995</c:v>
                </c:pt>
                <c:pt idx="26">
                  <c:v>36.813220000000001</c:v>
                </c:pt>
                <c:pt idx="27">
                  <c:v>31.73554</c:v>
                </c:pt>
                <c:pt idx="28">
                  <c:v>45.421489999999999</c:v>
                </c:pt>
                <c:pt idx="29">
                  <c:v>91.636359999999996</c:v>
                </c:pt>
                <c:pt idx="30">
                  <c:v>33.83802</c:v>
                </c:pt>
                <c:pt idx="31">
                  <c:v>20.94511</c:v>
                </c:pt>
                <c:pt idx="32">
                  <c:v>25.54711</c:v>
                </c:pt>
                <c:pt idx="33">
                  <c:v>57.520660000000007</c:v>
                </c:pt>
                <c:pt idx="34">
                  <c:v>42.247930000000004</c:v>
                </c:pt>
                <c:pt idx="35">
                  <c:v>90.644630000000006</c:v>
                </c:pt>
                <c:pt idx="36">
                  <c:v>82.373550000000009</c:v>
                </c:pt>
                <c:pt idx="37">
                  <c:v>29.79214</c:v>
                </c:pt>
                <c:pt idx="38">
                  <c:v>20.429749999999999</c:v>
                </c:pt>
                <c:pt idx="39">
                  <c:v>13.4876</c:v>
                </c:pt>
                <c:pt idx="40">
                  <c:v>28.760330000000003</c:v>
                </c:pt>
                <c:pt idx="41">
                  <c:v>39.272730000000003</c:v>
                </c:pt>
                <c:pt idx="42">
                  <c:v>38.677690000000005</c:v>
                </c:pt>
                <c:pt idx="43">
                  <c:v>34.908660000000005</c:v>
                </c:pt>
                <c:pt idx="44">
                  <c:v>41.950060000000001</c:v>
                </c:pt>
                <c:pt idx="45">
                  <c:v>23.99954</c:v>
                </c:pt>
                <c:pt idx="46">
                  <c:v>34.11524</c:v>
                </c:pt>
                <c:pt idx="47">
                  <c:v>38.478989999999996</c:v>
                </c:pt>
                <c:pt idx="48">
                  <c:v>74.04258999999999</c:v>
                </c:pt>
                <c:pt idx="49">
                  <c:v>43.080640000000002</c:v>
                </c:pt>
                <c:pt idx="50">
                  <c:v>51.173209999999997</c:v>
                </c:pt>
                <c:pt idx="51">
                  <c:v>35.543419999999998</c:v>
                </c:pt>
                <c:pt idx="52">
                  <c:v>28.164830000000002</c:v>
                </c:pt>
                <c:pt idx="53">
                  <c:v>23.60284</c:v>
                </c:pt>
                <c:pt idx="54">
                  <c:v>28.363289999999999</c:v>
                </c:pt>
                <c:pt idx="55">
                  <c:v>24.793029999999998</c:v>
                </c:pt>
                <c:pt idx="56">
                  <c:v>23.00787</c:v>
                </c:pt>
                <c:pt idx="57">
                  <c:v>19.4375</c:v>
                </c:pt>
                <c:pt idx="58">
                  <c:v>41.255679999999998</c:v>
                </c:pt>
                <c:pt idx="59">
                  <c:v>35.16657</c:v>
                </c:pt>
                <c:pt idx="60">
                  <c:v>59.404600000000002</c:v>
                </c:pt>
                <c:pt idx="61">
                  <c:v>88.700450000000004</c:v>
                </c:pt>
                <c:pt idx="62">
                  <c:v>36.138489999999997</c:v>
                </c:pt>
                <c:pt idx="63">
                  <c:v>23.741799999999998</c:v>
                </c:pt>
                <c:pt idx="64">
                  <c:v>29.156560000000002</c:v>
                </c:pt>
                <c:pt idx="65">
                  <c:v>91.04083</c:v>
                </c:pt>
                <c:pt idx="66">
                  <c:v>44.250949999999996</c:v>
                </c:pt>
              </c:numCache>
            </c:numRef>
          </c:yVal>
          <c:smooth val="1"/>
          <c:extLst>
            <c:ext xmlns:c16="http://schemas.microsoft.com/office/drawing/2014/chart" uri="{C3380CC4-5D6E-409C-BE32-E72D297353CC}">
              <c16:uniqueId val="{00000011-B264-4FFD-8D48-86543EB9FAB2}"/>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Comparison!$AN$4:$AN$70</c:f>
              <c:numCache>
                <c:formatCode>0.00</c:formatCode>
                <c:ptCount val="67"/>
                <c:pt idx="0">
                  <c:v>49.190080000000002</c:v>
                </c:pt>
                <c:pt idx="1">
                  <c:v>33.758679999999998</c:v>
                </c:pt>
                <c:pt idx="2">
                  <c:v>34.274380000000001</c:v>
                </c:pt>
                <c:pt idx="3">
                  <c:v>14.67769</c:v>
                </c:pt>
                <c:pt idx="4">
                  <c:v>21.223140000000001</c:v>
                </c:pt>
                <c:pt idx="5">
                  <c:v>66.446280000000002</c:v>
                </c:pt>
                <c:pt idx="6">
                  <c:v>50.87603</c:v>
                </c:pt>
                <c:pt idx="7">
                  <c:v>69.758679999999998</c:v>
                </c:pt>
                <c:pt idx="8">
                  <c:v>16.066120000000002</c:v>
                </c:pt>
                <c:pt idx="9">
                  <c:v>23.801650000000002</c:v>
                </c:pt>
                <c:pt idx="10">
                  <c:v>23.206610000000001</c:v>
                </c:pt>
                <c:pt idx="11">
                  <c:v>29.355370000000001</c:v>
                </c:pt>
                <c:pt idx="12">
                  <c:v>44.628099999999996</c:v>
                </c:pt>
                <c:pt idx="13">
                  <c:v>33.699169999999995</c:v>
                </c:pt>
                <c:pt idx="14">
                  <c:v>36.813220000000001</c:v>
                </c:pt>
                <c:pt idx="15">
                  <c:v>31.73554</c:v>
                </c:pt>
                <c:pt idx="16">
                  <c:v>45.421489999999999</c:v>
                </c:pt>
                <c:pt idx="17">
                  <c:v>91.636359999999996</c:v>
                </c:pt>
                <c:pt idx="18">
                  <c:v>33.83802</c:v>
                </c:pt>
                <c:pt idx="19">
                  <c:v>20.94511</c:v>
                </c:pt>
                <c:pt idx="20">
                  <c:v>25.54711</c:v>
                </c:pt>
                <c:pt idx="21">
                  <c:v>57.520660000000007</c:v>
                </c:pt>
                <c:pt idx="22">
                  <c:v>42.247930000000004</c:v>
                </c:pt>
                <c:pt idx="23">
                  <c:v>90.644630000000006</c:v>
                </c:pt>
                <c:pt idx="24">
                  <c:v>82.373550000000009</c:v>
                </c:pt>
                <c:pt idx="25">
                  <c:v>29.79214</c:v>
                </c:pt>
                <c:pt idx="26">
                  <c:v>20.429749999999999</c:v>
                </c:pt>
                <c:pt idx="27">
                  <c:v>13.4876</c:v>
                </c:pt>
                <c:pt idx="28">
                  <c:v>28.760330000000003</c:v>
                </c:pt>
                <c:pt idx="29">
                  <c:v>39.272730000000003</c:v>
                </c:pt>
                <c:pt idx="30">
                  <c:v>38.677690000000005</c:v>
                </c:pt>
                <c:pt idx="31">
                  <c:v>34.908660000000005</c:v>
                </c:pt>
                <c:pt idx="32">
                  <c:v>41.950060000000001</c:v>
                </c:pt>
                <c:pt idx="33">
                  <c:v>23.99954</c:v>
                </c:pt>
                <c:pt idx="34">
                  <c:v>34.11524</c:v>
                </c:pt>
                <c:pt idx="35">
                  <c:v>38.478989999999996</c:v>
                </c:pt>
                <c:pt idx="36">
                  <c:v>74.04258999999999</c:v>
                </c:pt>
                <c:pt idx="37">
                  <c:v>43.080640000000002</c:v>
                </c:pt>
                <c:pt idx="38">
                  <c:v>51.173209999999997</c:v>
                </c:pt>
                <c:pt idx="39">
                  <c:v>35.543419999999998</c:v>
                </c:pt>
                <c:pt idx="40">
                  <c:v>28.164830000000002</c:v>
                </c:pt>
                <c:pt idx="41">
                  <c:v>23.60284</c:v>
                </c:pt>
                <c:pt idx="42">
                  <c:v>28.363289999999999</c:v>
                </c:pt>
                <c:pt idx="43">
                  <c:v>24.793029999999998</c:v>
                </c:pt>
                <c:pt idx="44">
                  <c:v>23.00787</c:v>
                </c:pt>
                <c:pt idx="45">
                  <c:v>19.4375</c:v>
                </c:pt>
                <c:pt idx="46">
                  <c:v>41.255679999999998</c:v>
                </c:pt>
                <c:pt idx="47">
                  <c:v>35.16657</c:v>
                </c:pt>
                <c:pt idx="48">
                  <c:v>59.404600000000002</c:v>
                </c:pt>
                <c:pt idx="49">
                  <c:v>88.700450000000004</c:v>
                </c:pt>
                <c:pt idx="50">
                  <c:v>36.138489999999997</c:v>
                </c:pt>
                <c:pt idx="51">
                  <c:v>23.741799999999998</c:v>
                </c:pt>
                <c:pt idx="52">
                  <c:v>29.156560000000002</c:v>
                </c:pt>
                <c:pt idx="53">
                  <c:v>91.04083</c:v>
                </c:pt>
                <c:pt idx="54">
                  <c:v>44.250949999999996</c:v>
                </c:pt>
                <c:pt idx="55">
                  <c:v>40.680699999999995</c:v>
                </c:pt>
                <c:pt idx="56">
                  <c:v>14.39954</c:v>
                </c:pt>
                <c:pt idx="57">
                  <c:v>33.916870000000003</c:v>
                </c:pt>
                <c:pt idx="58">
                  <c:v>24.792830000000002</c:v>
                </c:pt>
                <c:pt idx="59">
                  <c:v>33.321769999999994</c:v>
                </c:pt>
                <c:pt idx="60">
                  <c:v>42.445689999999999</c:v>
                </c:pt>
                <c:pt idx="61">
                  <c:v>43.635820000000002</c:v>
                </c:pt>
                <c:pt idx="62">
                  <c:v>21.024139999999999</c:v>
                </c:pt>
                <c:pt idx="63">
                  <c:v>24.39593</c:v>
                </c:pt>
                <c:pt idx="64">
                  <c:v>31.536360000000002</c:v>
                </c:pt>
                <c:pt idx="65">
                  <c:v>36.693379999999998</c:v>
                </c:pt>
                <c:pt idx="66">
                  <c:v>41.255660000000006</c:v>
                </c:pt>
              </c:numCache>
            </c:numRef>
          </c:yVal>
          <c:smooth val="1"/>
          <c:extLst>
            <c:ext xmlns:c16="http://schemas.microsoft.com/office/drawing/2014/chart" uri="{C3380CC4-5D6E-409C-BE32-E72D297353CC}">
              <c16:uniqueId val="{00000012-B264-4FFD-8D48-86543EB9FAB2}"/>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Comparison!$AO$4:$AO$70</c:f>
              <c:numCache>
                <c:formatCode>0.00</c:formatCode>
                <c:ptCount val="67"/>
                <c:pt idx="0">
                  <c:v>44.628099999999996</c:v>
                </c:pt>
                <c:pt idx="1">
                  <c:v>33.699169999999995</c:v>
                </c:pt>
                <c:pt idx="2">
                  <c:v>36.813220000000001</c:v>
                </c:pt>
                <c:pt idx="3">
                  <c:v>31.73554</c:v>
                </c:pt>
                <c:pt idx="4">
                  <c:v>45.421489999999999</c:v>
                </c:pt>
                <c:pt idx="5">
                  <c:v>91.636359999999996</c:v>
                </c:pt>
                <c:pt idx="6">
                  <c:v>33.83802</c:v>
                </c:pt>
                <c:pt idx="7">
                  <c:v>20.94511</c:v>
                </c:pt>
                <c:pt idx="8">
                  <c:v>25.54711</c:v>
                </c:pt>
                <c:pt idx="9">
                  <c:v>57.520660000000007</c:v>
                </c:pt>
                <c:pt idx="10">
                  <c:v>42.247930000000004</c:v>
                </c:pt>
                <c:pt idx="11">
                  <c:v>90.644630000000006</c:v>
                </c:pt>
                <c:pt idx="12">
                  <c:v>82.373550000000009</c:v>
                </c:pt>
                <c:pt idx="13">
                  <c:v>29.79214</c:v>
                </c:pt>
                <c:pt idx="14">
                  <c:v>20.429749999999999</c:v>
                </c:pt>
                <c:pt idx="15">
                  <c:v>13.4876</c:v>
                </c:pt>
                <c:pt idx="16">
                  <c:v>28.760330000000003</c:v>
                </c:pt>
                <c:pt idx="17">
                  <c:v>39.272730000000003</c:v>
                </c:pt>
                <c:pt idx="18">
                  <c:v>38.677690000000005</c:v>
                </c:pt>
                <c:pt idx="19">
                  <c:v>34.908660000000005</c:v>
                </c:pt>
                <c:pt idx="20">
                  <c:v>41.950060000000001</c:v>
                </c:pt>
                <c:pt idx="21">
                  <c:v>23.99954</c:v>
                </c:pt>
                <c:pt idx="22">
                  <c:v>34.11524</c:v>
                </c:pt>
                <c:pt idx="23">
                  <c:v>38.478989999999996</c:v>
                </c:pt>
                <c:pt idx="24">
                  <c:v>74.04258999999999</c:v>
                </c:pt>
                <c:pt idx="25">
                  <c:v>43.080640000000002</c:v>
                </c:pt>
                <c:pt idx="26">
                  <c:v>51.173209999999997</c:v>
                </c:pt>
                <c:pt idx="27">
                  <c:v>35.543419999999998</c:v>
                </c:pt>
                <c:pt idx="28">
                  <c:v>28.164830000000002</c:v>
                </c:pt>
                <c:pt idx="29">
                  <c:v>23.60284</c:v>
                </c:pt>
                <c:pt idx="30">
                  <c:v>28.363289999999999</c:v>
                </c:pt>
                <c:pt idx="31">
                  <c:v>24.793029999999998</c:v>
                </c:pt>
                <c:pt idx="32">
                  <c:v>23.00787</c:v>
                </c:pt>
                <c:pt idx="33">
                  <c:v>19.4375</c:v>
                </c:pt>
                <c:pt idx="34">
                  <c:v>41.255679999999998</c:v>
                </c:pt>
                <c:pt idx="35">
                  <c:v>35.16657</c:v>
                </c:pt>
                <c:pt idx="36">
                  <c:v>59.404600000000002</c:v>
                </c:pt>
                <c:pt idx="37">
                  <c:v>88.700450000000004</c:v>
                </c:pt>
                <c:pt idx="38">
                  <c:v>36.138489999999997</c:v>
                </c:pt>
                <c:pt idx="39">
                  <c:v>23.741799999999998</c:v>
                </c:pt>
                <c:pt idx="40">
                  <c:v>29.156560000000002</c:v>
                </c:pt>
                <c:pt idx="41">
                  <c:v>91.04083</c:v>
                </c:pt>
                <c:pt idx="42">
                  <c:v>44.250949999999996</c:v>
                </c:pt>
                <c:pt idx="43">
                  <c:v>40.680699999999995</c:v>
                </c:pt>
                <c:pt idx="44">
                  <c:v>14.39954</c:v>
                </c:pt>
                <c:pt idx="45">
                  <c:v>33.916870000000003</c:v>
                </c:pt>
                <c:pt idx="46">
                  <c:v>24.792830000000002</c:v>
                </c:pt>
                <c:pt idx="47">
                  <c:v>33.321769999999994</c:v>
                </c:pt>
                <c:pt idx="48">
                  <c:v>42.445689999999999</c:v>
                </c:pt>
                <c:pt idx="49">
                  <c:v>43.635820000000002</c:v>
                </c:pt>
                <c:pt idx="50">
                  <c:v>21.024139999999999</c:v>
                </c:pt>
                <c:pt idx="51">
                  <c:v>24.39593</c:v>
                </c:pt>
                <c:pt idx="52">
                  <c:v>31.536360000000002</c:v>
                </c:pt>
                <c:pt idx="53">
                  <c:v>36.693379999999998</c:v>
                </c:pt>
                <c:pt idx="54">
                  <c:v>41.255660000000006</c:v>
                </c:pt>
                <c:pt idx="55">
                  <c:v>34.511849999999995</c:v>
                </c:pt>
                <c:pt idx="56">
                  <c:v>23.602700000000002</c:v>
                </c:pt>
                <c:pt idx="57">
                  <c:v>31.734860000000001</c:v>
                </c:pt>
                <c:pt idx="58">
                  <c:v>40.065640000000002</c:v>
                </c:pt>
                <c:pt idx="59">
                  <c:v>18.842610000000001</c:v>
                </c:pt>
                <c:pt idx="60">
                  <c:v>22.21454</c:v>
                </c:pt>
                <c:pt idx="61">
                  <c:v>17.01784</c:v>
                </c:pt>
                <c:pt idx="62">
                  <c:v>18.545120000000001</c:v>
                </c:pt>
                <c:pt idx="63">
                  <c:v>22.730180000000001</c:v>
                </c:pt>
                <c:pt idx="64">
                  <c:v>26.379669999999997</c:v>
                </c:pt>
                <c:pt idx="65">
                  <c:v>68.607789999999994</c:v>
                </c:pt>
                <c:pt idx="66">
                  <c:v>47.999720000000003</c:v>
                </c:pt>
              </c:numCache>
            </c:numRef>
          </c:yVal>
          <c:smooth val="1"/>
          <c:extLst>
            <c:ext xmlns:c16="http://schemas.microsoft.com/office/drawing/2014/chart" uri="{C3380CC4-5D6E-409C-BE32-E72D297353CC}">
              <c16:uniqueId val="{00000013-B264-4FFD-8D48-86543EB9FAB2}"/>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Comparison!$AP$4:$AP$70</c:f>
              <c:numCache>
                <c:formatCode>0.00</c:formatCode>
                <c:ptCount val="67"/>
                <c:pt idx="0">
                  <c:v>82.373550000000009</c:v>
                </c:pt>
                <c:pt idx="1">
                  <c:v>29.79214</c:v>
                </c:pt>
                <c:pt idx="2">
                  <c:v>20.429749999999999</c:v>
                </c:pt>
                <c:pt idx="3">
                  <c:v>13.4876</c:v>
                </c:pt>
                <c:pt idx="4">
                  <c:v>28.760330000000003</c:v>
                </c:pt>
                <c:pt idx="5">
                  <c:v>39.272730000000003</c:v>
                </c:pt>
                <c:pt idx="6">
                  <c:v>38.677690000000005</c:v>
                </c:pt>
                <c:pt idx="7">
                  <c:v>34.908660000000005</c:v>
                </c:pt>
                <c:pt idx="8">
                  <c:v>41.950060000000001</c:v>
                </c:pt>
                <c:pt idx="9">
                  <c:v>23.99954</c:v>
                </c:pt>
                <c:pt idx="10">
                  <c:v>34.11524</c:v>
                </c:pt>
                <c:pt idx="11">
                  <c:v>38.478989999999996</c:v>
                </c:pt>
                <c:pt idx="12">
                  <c:v>74.04258999999999</c:v>
                </c:pt>
                <c:pt idx="13">
                  <c:v>43.080640000000002</c:v>
                </c:pt>
                <c:pt idx="14">
                  <c:v>51.173209999999997</c:v>
                </c:pt>
                <c:pt idx="15">
                  <c:v>35.543419999999998</c:v>
                </c:pt>
                <c:pt idx="16">
                  <c:v>28.164830000000002</c:v>
                </c:pt>
                <c:pt idx="17">
                  <c:v>23.60284</c:v>
                </c:pt>
                <c:pt idx="18">
                  <c:v>28.363289999999999</c:v>
                </c:pt>
                <c:pt idx="19">
                  <c:v>24.793029999999998</c:v>
                </c:pt>
                <c:pt idx="20">
                  <c:v>23.00787</c:v>
                </c:pt>
                <c:pt idx="21">
                  <c:v>19.4375</c:v>
                </c:pt>
                <c:pt idx="22">
                  <c:v>41.255679999999998</c:v>
                </c:pt>
                <c:pt idx="23">
                  <c:v>35.16657</c:v>
                </c:pt>
                <c:pt idx="24">
                  <c:v>59.404600000000002</c:v>
                </c:pt>
                <c:pt idx="25">
                  <c:v>88.700450000000004</c:v>
                </c:pt>
                <c:pt idx="26">
                  <c:v>36.138489999999997</c:v>
                </c:pt>
                <c:pt idx="27">
                  <c:v>23.741799999999998</c:v>
                </c:pt>
                <c:pt idx="28">
                  <c:v>29.156560000000002</c:v>
                </c:pt>
                <c:pt idx="29">
                  <c:v>91.04083</c:v>
                </c:pt>
                <c:pt idx="30">
                  <c:v>44.250949999999996</c:v>
                </c:pt>
                <c:pt idx="31">
                  <c:v>40.680699999999995</c:v>
                </c:pt>
                <c:pt idx="32">
                  <c:v>14.39954</c:v>
                </c:pt>
                <c:pt idx="33">
                  <c:v>33.916870000000003</c:v>
                </c:pt>
                <c:pt idx="34">
                  <c:v>24.792830000000002</c:v>
                </c:pt>
                <c:pt idx="35">
                  <c:v>33.321769999999994</c:v>
                </c:pt>
                <c:pt idx="36">
                  <c:v>42.445689999999999</c:v>
                </c:pt>
                <c:pt idx="37">
                  <c:v>43.635820000000002</c:v>
                </c:pt>
                <c:pt idx="38">
                  <c:v>21.024139999999999</c:v>
                </c:pt>
                <c:pt idx="39">
                  <c:v>24.39593</c:v>
                </c:pt>
                <c:pt idx="40">
                  <c:v>31.536360000000002</c:v>
                </c:pt>
                <c:pt idx="41">
                  <c:v>36.693379999999998</c:v>
                </c:pt>
                <c:pt idx="42">
                  <c:v>41.255660000000006</c:v>
                </c:pt>
                <c:pt idx="43">
                  <c:v>34.511849999999995</c:v>
                </c:pt>
                <c:pt idx="44">
                  <c:v>23.602700000000002</c:v>
                </c:pt>
                <c:pt idx="45">
                  <c:v>31.734860000000001</c:v>
                </c:pt>
                <c:pt idx="46">
                  <c:v>40.065640000000002</c:v>
                </c:pt>
                <c:pt idx="47">
                  <c:v>18.842610000000001</c:v>
                </c:pt>
                <c:pt idx="48">
                  <c:v>22.21454</c:v>
                </c:pt>
                <c:pt idx="49">
                  <c:v>17.01784</c:v>
                </c:pt>
                <c:pt idx="50">
                  <c:v>18.545120000000001</c:v>
                </c:pt>
                <c:pt idx="51">
                  <c:v>22.730180000000001</c:v>
                </c:pt>
                <c:pt idx="52">
                  <c:v>26.379669999999997</c:v>
                </c:pt>
                <c:pt idx="53">
                  <c:v>68.607789999999994</c:v>
                </c:pt>
                <c:pt idx="54">
                  <c:v>47.999720000000003</c:v>
                </c:pt>
                <c:pt idx="55">
                  <c:v>29.513770000000001</c:v>
                </c:pt>
                <c:pt idx="56">
                  <c:v>28.581400000000002</c:v>
                </c:pt>
                <c:pt idx="57">
                  <c:v>22.7103</c:v>
                </c:pt>
                <c:pt idx="58">
                  <c:v>37.883839999999999</c:v>
                </c:pt>
                <c:pt idx="59">
                  <c:v>38.875690000000006</c:v>
                </c:pt>
                <c:pt idx="60">
                  <c:v>58.769889999999997</c:v>
                </c:pt>
                <c:pt idx="61">
                  <c:v>26.498860000000001</c:v>
                </c:pt>
                <c:pt idx="62">
                  <c:v>27.252549999999999</c:v>
                </c:pt>
                <c:pt idx="63">
                  <c:v>25.189630000000001</c:v>
                </c:pt>
                <c:pt idx="64">
                  <c:v>61.685449999999996</c:v>
                </c:pt>
                <c:pt idx="65">
                  <c:v>66.842500000000001</c:v>
                </c:pt>
                <c:pt idx="66">
                  <c:v>78.703759999999988</c:v>
                </c:pt>
              </c:numCache>
            </c:numRef>
          </c:yVal>
          <c:smooth val="1"/>
          <c:extLst>
            <c:ext xmlns:c16="http://schemas.microsoft.com/office/drawing/2014/chart" uri="{C3380CC4-5D6E-409C-BE32-E72D297353CC}">
              <c16:uniqueId val="{00000014-B264-4FFD-8D48-86543EB9FAB2}"/>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Comparison!$AQ$4:$AQ$70</c:f>
              <c:numCache>
                <c:formatCode>0.00</c:formatCode>
                <c:ptCount val="67"/>
                <c:pt idx="0">
                  <c:v>74.04258999999999</c:v>
                </c:pt>
                <c:pt idx="1">
                  <c:v>43.080640000000002</c:v>
                </c:pt>
                <c:pt idx="2">
                  <c:v>51.173209999999997</c:v>
                </c:pt>
                <c:pt idx="3">
                  <c:v>35.543419999999998</c:v>
                </c:pt>
                <c:pt idx="4">
                  <c:v>28.164830000000002</c:v>
                </c:pt>
                <c:pt idx="5">
                  <c:v>23.60284</c:v>
                </c:pt>
                <c:pt idx="6">
                  <c:v>28.363289999999999</c:v>
                </c:pt>
                <c:pt idx="7">
                  <c:v>24.793029999999998</c:v>
                </c:pt>
                <c:pt idx="8">
                  <c:v>23.00787</c:v>
                </c:pt>
                <c:pt idx="9">
                  <c:v>19.4375</c:v>
                </c:pt>
                <c:pt idx="10">
                  <c:v>41.255679999999998</c:v>
                </c:pt>
                <c:pt idx="11">
                  <c:v>35.16657</c:v>
                </c:pt>
                <c:pt idx="12">
                  <c:v>59.404600000000002</c:v>
                </c:pt>
                <c:pt idx="13">
                  <c:v>88.700450000000004</c:v>
                </c:pt>
                <c:pt idx="14">
                  <c:v>36.138489999999997</c:v>
                </c:pt>
                <c:pt idx="15">
                  <c:v>23.741799999999998</c:v>
                </c:pt>
                <c:pt idx="16">
                  <c:v>29.156560000000002</c:v>
                </c:pt>
                <c:pt idx="17">
                  <c:v>91.04083</c:v>
                </c:pt>
                <c:pt idx="18">
                  <c:v>44.250949999999996</c:v>
                </c:pt>
                <c:pt idx="19">
                  <c:v>40.680699999999995</c:v>
                </c:pt>
                <c:pt idx="20">
                  <c:v>14.39954</c:v>
                </c:pt>
                <c:pt idx="21">
                  <c:v>33.916870000000003</c:v>
                </c:pt>
                <c:pt idx="22">
                  <c:v>24.792830000000002</c:v>
                </c:pt>
                <c:pt idx="23">
                  <c:v>33.321769999999994</c:v>
                </c:pt>
                <c:pt idx="24">
                  <c:v>42.445689999999999</c:v>
                </c:pt>
                <c:pt idx="25">
                  <c:v>43.635820000000002</c:v>
                </c:pt>
                <c:pt idx="26">
                  <c:v>21.024139999999999</c:v>
                </c:pt>
                <c:pt idx="27">
                  <c:v>24.39593</c:v>
                </c:pt>
                <c:pt idx="28">
                  <c:v>31.536360000000002</c:v>
                </c:pt>
                <c:pt idx="29">
                  <c:v>36.693379999999998</c:v>
                </c:pt>
                <c:pt idx="30">
                  <c:v>41.255660000000006</c:v>
                </c:pt>
                <c:pt idx="31">
                  <c:v>34.511849999999995</c:v>
                </c:pt>
                <c:pt idx="32">
                  <c:v>23.602700000000002</c:v>
                </c:pt>
                <c:pt idx="33">
                  <c:v>31.734860000000001</c:v>
                </c:pt>
                <c:pt idx="34">
                  <c:v>40.065640000000002</c:v>
                </c:pt>
                <c:pt idx="35">
                  <c:v>18.842610000000001</c:v>
                </c:pt>
                <c:pt idx="36">
                  <c:v>22.21454</c:v>
                </c:pt>
                <c:pt idx="37">
                  <c:v>17.01784</c:v>
                </c:pt>
                <c:pt idx="38">
                  <c:v>18.545120000000001</c:v>
                </c:pt>
                <c:pt idx="39">
                  <c:v>22.730180000000001</c:v>
                </c:pt>
                <c:pt idx="40">
                  <c:v>26.379669999999997</c:v>
                </c:pt>
                <c:pt idx="41">
                  <c:v>68.607789999999994</c:v>
                </c:pt>
                <c:pt idx="42">
                  <c:v>47.999720000000003</c:v>
                </c:pt>
                <c:pt idx="43">
                  <c:v>29.513770000000001</c:v>
                </c:pt>
                <c:pt idx="44">
                  <c:v>28.581400000000002</c:v>
                </c:pt>
                <c:pt idx="45">
                  <c:v>22.7103</c:v>
                </c:pt>
                <c:pt idx="46">
                  <c:v>37.883839999999999</c:v>
                </c:pt>
                <c:pt idx="47">
                  <c:v>38.875690000000006</c:v>
                </c:pt>
                <c:pt idx="48">
                  <c:v>58.769889999999997</c:v>
                </c:pt>
                <c:pt idx="49">
                  <c:v>26.498860000000001</c:v>
                </c:pt>
                <c:pt idx="50">
                  <c:v>27.252549999999999</c:v>
                </c:pt>
                <c:pt idx="51">
                  <c:v>25.189630000000001</c:v>
                </c:pt>
                <c:pt idx="52">
                  <c:v>61.685449999999996</c:v>
                </c:pt>
                <c:pt idx="53">
                  <c:v>66.842500000000001</c:v>
                </c:pt>
                <c:pt idx="54">
                  <c:v>78.703759999999988</c:v>
                </c:pt>
                <c:pt idx="55">
                  <c:v>19.080719999999999</c:v>
                </c:pt>
                <c:pt idx="56">
                  <c:v>27.807869999999998</c:v>
                </c:pt>
                <c:pt idx="57">
                  <c:v>25.368259999999999</c:v>
                </c:pt>
                <c:pt idx="58">
                  <c:v>23.007810000000003</c:v>
                </c:pt>
                <c:pt idx="59">
                  <c:v>32.449240000000003</c:v>
                </c:pt>
                <c:pt idx="60">
                  <c:v>31.517060000000001</c:v>
                </c:pt>
                <c:pt idx="61">
                  <c:v>22.988139999999998</c:v>
                </c:pt>
                <c:pt idx="62">
                  <c:v>27.252610000000001</c:v>
                </c:pt>
                <c:pt idx="63">
                  <c:v>26.0823</c:v>
                </c:pt>
                <c:pt idx="64">
                  <c:v>29.156569999999999</c:v>
                </c:pt>
                <c:pt idx="65">
                  <c:v>41.057389999999998</c:v>
                </c:pt>
                <c:pt idx="66">
                  <c:v>38.875680000000003</c:v>
                </c:pt>
              </c:numCache>
            </c:numRef>
          </c:yVal>
          <c:smooth val="1"/>
          <c:extLst>
            <c:ext xmlns:c16="http://schemas.microsoft.com/office/drawing/2014/chart" uri="{C3380CC4-5D6E-409C-BE32-E72D297353CC}">
              <c16:uniqueId val="{00000015-B264-4FFD-8D48-86543EB9FAB2}"/>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Comparison!$AR$4:$AR$70</c:f>
              <c:numCache>
                <c:formatCode>0.00</c:formatCode>
                <c:ptCount val="67"/>
                <c:pt idx="0">
                  <c:v>59.404600000000002</c:v>
                </c:pt>
                <c:pt idx="1">
                  <c:v>88.700450000000004</c:v>
                </c:pt>
                <c:pt idx="2">
                  <c:v>36.138489999999997</c:v>
                </c:pt>
                <c:pt idx="3">
                  <c:v>23.741799999999998</c:v>
                </c:pt>
                <c:pt idx="4">
                  <c:v>29.156560000000002</c:v>
                </c:pt>
                <c:pt idx="5">
                  <c:v>91.04083</c:v>
                </c:pt>
                <c:pt idx="6">
                  <c:v>44.250949999999996</c:v>
                </c:pt>
                <c:pt idx="7">
                  <c:v>40.680699999999995</c:v>
                </c:pt>
                <c:pt idx="8">
                  <c:v>14.39954</c:v>
                </c:pt>
                <c:pt idx="9">
                  <c:v>33.916870000000003</c:v>
                </c:pt>
                <c:pt idx="10">
                  <c:v>24.792830000000002</c:v>
                </c:pt>
                <c:pt idx="11">
                  <c:v>33.321769999999994</c:v>
                </c:pt>
                <c:pt idx="12">
                  <c:v>42.445689999999999</c:v>
                </c:pt>
                <c:pt idx="13">
                  <c:v>43.635820000000002</c:v>
                </c:pt>
                <c:pt idx="14">
                  <c:v>21.024139999999999</c:v>
                </c:pt>
                <c:pt idx="15">
                  <c:v>24.39593</c:v>
                </c:pt>
                <c:pt idx="16">
                  <c:v>31.536360000000002</c:v>
                </c:pt>
                <c:pt idx="17">
                  <c:v>36.693379999999998</c:v>
                </c:pt>
                <c:pt idx="18">
                  <c:v>41.255660000000006</c:v>
                </c:pt>
                <c:pt idx="19">
                  <c:v>34.511849999999995</c:v>
                </c:pt>
                <c:pt idx="20">
                  <c:v>23.602700000000002</c:v>
                </c:pt>
                <c:pt idx="21">
                  <c:v>31.734860000000001</c:v>
                </c:pt>
                <c:pt idx="22">
                  <c:v>40.065640000000002</c:v>
                </c:pt>
                <c:pt idx="23">
                  <c:v>18.842610000000001</c:v>
                </c:pt>
                <c:pt idx="24">
                  <c:v>22.21454</c:v>
                </c:pt>
                <c:pt idx="25">
                  <c:v>17.01784</c:v>
                </c:pt>
                <c:pt idx="26">
                  <c:v>18.545120000000001</c:v>
                </c:pt>
                <c:pt idx="27">
                  <c:v>22.730180000000001</c:v>
                </c:pt>
                <c:pt idx="28">
                  <c:v>26.379669999999997</c:v>
                </c:pt>
                <c:pt idx="29">
                  <c:v>68.607789999999994</c:v>
                </c:pt>
                <c:pt idx="30">
                  <c:v>47.999720000000003</c:v>
                </c:pt>
                <c:pt idx="31">
                  <c:v>29.513770000000001</c:v>
                </c:pt>
                <c:pt idx="32">
                  <c:v>28.581400000000002</c:v>
                </c:pt>
                <c:pt idx="33">
                  <c:v>22.7103</c:v>
                </c:pt>
                <c:pt idx="34">
                  <c:v>37.883839999999999</c:v>
                </c:pt>
                <c:pt idx="35">
                  <c:v>38.875690000000006</c:v>
                </c:pt>
                <c:pt idx="36">
                  <c:v>58.769889999999997</c:v>
                </c:pt>
                <c:pt idx="37">
                  <c:v>26.498860000000001</c:v>
                </c:pt>
                <c:pt idx="38">
                  <c:v>27.252549999999999</c:v>
                </c:pt>
                <c:pt idx="39">
                  <c:v>25.189630000000001</c:v>
                </c:pt>
                <c:pt idx="40">
                  <c:v>61.685449999999996</c:v>
                </c:pt>
                <c:pt idx="41">
                  <c:v>66.842500000000001</c:v>
                </c:pt>
                <c:pt idx="42">
                  <c:v>78.703759999999988</c:v>
                </c:pt>
                <c:pt idx="43">
                  <c:v>19.080719999999999</c:v>
                </c:pt>
                <c:pt idx="44">
                  <c:v>27.807869999999998</c:v>
                </c:pt>
                <c:pt idx="45">
                  <c:v>25.368259999999999</c:v>
                </c:pt>
                <c:pt idx="46">
                  <c:v>23.007810000000003</c:v>
                </c:pt>
                <c:pt idx="47">
                  <c:v>32.449240000000003</c:v>
                </c:pt>
                <c:pt idx="48">
                  <c:v>31.517060000000001</c:v>
                </c:pt>
                <c:pt idx="49">
                  <c:v>22.988139999999998</c:v>
                </c:pt>
                <c:pt idx="50">
                  <c:v>27.252610000000001</c:v>
                </c:pt>
                <c:pt idx="51">
                  <c:v>26.0823</c:v>
                </c:pt>
                <c:pt idx="52">
                  <c:v>29.156569999999999</c:v>
                </c:pt>
                <c:pt idx="53">
                  <c:v>41.057389999999998</c:v>
                </c:pt>
                <c:pt idx="54">
                  <c:v>38.875680000000003</c:v>
                </c:pt>
                <c:pt idx="55">
                  <c:v>42.445929999999997</c:v>
                </c:pt>
                <c:pt idx="56">
                  <c:v>24.69378</c:v>
                </c:pt>
                <c:pt idx="57">
                  <c:v>31.6557</c:v>
                </c:pt>
                <c:pt idx="58">
                  <c:v>30.743310000000001</c:v>
                </c:pt>
                <c:pt idx="59">
                  <c:v>39.450900000000004</c:v>
                </c:pt>
                <c:pt idx="60">
                  <c:v>41.176480000000005</c:v>
                </c:pt>
                <c:pt idx="61">
                  <c:v>25.348419999999997</c:v>
                </c:pt>
                <c:pt idx="62">
                  <c:v>28.958279999999998</c:v>
                </c:pt>
                <c:pt idx="63">
                  <c:v>25.58633</c:v>
                </c:pt>
                <c:pt idx="64">
                  <c:v>33.520060000000001</c:v>
                </c:pt>
                <c:pt idx="65">
                  <c:v>44.429290000000002</c:v>
                </c:pt>
                <c:pt idx="66">
                  <c:v>32.726860000000002</c:v>
                </c:pt>
              </c:numCache>
            </c:numRef>
          </c:yVal>
          <c:smooth val="1"/>
          <c:extLst>
            <c:ext xmlns:c16="http://schemas.microsoft.com/office/drawing/2014/chart" uri="{C3380CC4-5D6E-409C-BE32-E72D297353CC}">
              <c16:uniqueId val="{00000016-B264-4FFD-8D48-86543EB9FAB2}"/>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Comparison!$AS$4:$AS$70</c:f>
              <c:numCache>
                <c:formatCode>0.00</c:formatCode>
                <c:ptCount val="67"/>
                <c:pt idx="0">
                  <c:v>42.445689999999999</c:v>
                </c:pt>
                <c:pt idx="1">
                  <c:v>43.635820000000002</c:v>
                </c:pt>
                <c:pt idx="2">
                  <c:v>21.024139999999999</c:v>
                </c:pt>
                <c:pt idx="3">
                  <c:v>24.39593</c:v>
                </c:pt>
                <c:pt idx="4">
                  <c:v>31.536360000000002</c:v>
                </c:pt>
                <c:pt idx="5">
                  <c:v>36.693379999999998</c:v>
                </c:pt>
                <c:pt idx="6">
                  <c:v>41.255660000000006</c:v>
                </c:pt>
                <c:pt idx="7">
                  <c:v>34.511849999999995</c:v>
                </c:pt>
                <c:pt idx="8">
                  <c:v>23.602700000000002</c:v>
                </c:pt>
                <c:pt idx="9">
                  <c:v>31.734860000000001</c:v>
                </c:pt>
                <c:pt idx="10">
                  <c:v>40.065640000000002</c:v>
                </c:pt>
                <c:pt idx="11">
                  <c:v>18.842610000000001</c:v>
                </c:pt>
                <c:pt idx="12">
                  <c:v>22.21454</c:v>
                </c:pt>
                <c:pt idx="13">
                  <c:v>17.01784</c:v>
                </c:pt>
                <c:pt idx="14">
                  <c:v>18.545120000000001</c:v>
                </c:pt>
                <c:pt idx="15">
                  <c:v>22.730180000000001</c:v>
                </c:pt>
                <c:pt idx="16">
                  <c:v>26.379669999999997</c:v>
                </c:pt>
                <c:pt idx="17">
                  <c:v>68.607789999999994</c:v>
                </c:pt>
                <c:pt idx="18">
                  <c:v>47.999720000000003</c:v>
                </c:pt>
                <c:pt idx="19">
                  <c:v>29.513770000000001</c:v>
                </c:pt>
                <c:pt idx="20">
                  <c:v>28.581400000000002</c:v>
                </c:pt>
                <c:pt idx="21">
                  <c:v>22.7103</c:v>
                </c:pt>
                <c:pt idx="22">
                  <c:v>37.883839999999999</c:v>
                </c:pt>
                <c:pt idx="23">
                  <c:v>38.875690000000006</c:v>
                </c:pt>
                <c:pt idx="24">
                  <c:v>58.769889999999997</c:v>
                </c:pt>
                <c:pt idx="25">
                  <c:v>26.498860000000001</c:v>
                </c:pt>
                <c:pt idx="26">
                  <c:v>27.252549999999999</c:v>
                </c:pt>
                <c:pt idx="27">
                  <c:v>25.189630000000001</c:v>
                </c:pt>
                <c:pt idx="28">
                  <c:v>61.685449999999996</c:v>
                </c:pt>
                <c:pt idx="29">
                  <c:v>66.842500000000001</c:v>
                </c:pt>
                <c:pt idx="30">
                  <c:v>78.703759999999988</c:v>
                </c:pt>
                <c:pt idx="31">
                  <c:v>19.080719999999999</c:v>
                </c:pt>
                <c:pt idx="32">
                  <c:v>27.807869999999998</c:v>
                </c:pt>
                <c:pt idx="33">
                  <c:v>25.368259999999999</c:v>
                </c:pt>
                <c:pt idx="34">
                  <c:v>23.007810000000003</c:v>
                </c:pt>
                <c:pt idx="35">
                  <c:v>32.449240000000003</c:v>
                </c:pt>
                <c:pt idx="36">
                  <c:v>31.517060000000001</c:v>
                </c:pt>
                <c:pt idx="37">
                  <c:v>22.988139999999998</c:v>
                </c:pt>
                <c:pt idx="38">
                  <c:v>27.252610000000001</c:v>
                </c:pt>
                <c:pt idx="39">
                  <c:v>26.0823</c:v>
                </c:pt>
                <c:pt idx="40">
                  <c:v>29.156569999999999</c:v>
                </c:pt>
                <c:pt idx="41">
                  <c:v>41.057389999999998</c:v>
                </c:pt>
                <c:pt idx="42">
                  <c:v>38.875680000000003</c:v>
                </c:pt>
                <c:pt idx="43">
                  <c:v>42.445929999999997</c:v>
                </c:pt>
                <c:pt idx="44">
                  <c:v>24.69378</c:v>
                </c:pt>
                <c:pt idx="45">
                  <c:v>31.6557</c:v>
                </c:pt>
                <c:pt idx="46">
                  <c:v>30.743310000000001</c:v>
                </c:pt>
                <c:pt idx="47">
                  <c:v>39.450900000000004</c:v>
                </c:pt>
                <c:pt idx="48">
                  <c:v>41.176480000000005</c:v>
                </c:pt>
                <c:pt idx="49">
                  <c:v>25.348419999999997</c:v>
                </c:pt>
                <c:pt idx="50">
                  <c:v>28.958279999999998</c:v>
                </c:pt>
                <c:pt idx="51">
                  <c:v>25.58633</c:v>
                </c:pt>
                <c:pt idx="52">
                  <c:v>33.520060000000001</c:v>
                </c:pt>
                <c:pt idx="53">
                  <c:v>44.429290000000002</c:v>
                </c:pt>
                <c:pt idx="54">
                  <c:v>32.726860000000002</c:v>
                </c:pt>
                <c:pt idx="55">
                  <c:v>56.012860000000003</c:v>
                </c:pt>
                <c:pt idx="56">
                  <c:v>22.293890000000001</c:v>
                </c:pt>
                <c:pt idx="57">
                  <c:v>22.412740000000003</c:v>
                </c:pt>
                <c:pt idx="58">
                  <c:v>36.496400000000001</c:v>
                </c:pt>
                <c:pt idx="59">
                  <c:v>41.375809999999994</c:v>
                </c:pt>
                <c:pt idx="60">
                  <c:v>36.615409999999905</c:v>
                </c:pt>
                <c:pt idx="61">
                  <c:v>31.934349999999899</c:v>
                </c:pt>
                <c:pt idx="62">
                  <c:v>32.1327</c:v>
                </c:pt>
                <c:pt idx="63">
                  <c:v>28.562399999999901</c:v>
                </c:pt>
                <c:pt idx="64">
                  <c:v>26.182200000000002</c:v>
                </c:pt>
                <c:pt idx="65">
                  <c:v>41.851849999999999</c:v>
                </c:pt>
                <c:pt idx="66">
                  <c:v>30.744250000000001</c:v>
                </c:pt>
              </c:numCache>
            </c:numRef>
          </c:yVal>
          <c:smooth val="1"/>
          <c:extLst>
            <c:ext xmlns:c16="http://schemas.microsoft.com/office/drawing/2014/chart" uri="{C3380CC4-5D6E-409C-BE32-E72D297353CC}">
              <c16:uniqueId val="{00000017-B264-4FFD-8D48-86543EB9FAB2}"/>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Comparison!$AT$4:$AT$70</c:f>
              <c:numCache>
                <c:formatCode>0.00</c:formatCode>
                <c:ptCount val="67"/>
                <c:pt idx="0">
                  <c:v>22.21454</c:v>
                </c:pt>
                <c:pt idx="1">
                  <c:v>17.01784</c:v>
                </c:pt>
                <c:pt idx="2">
                  <c:v>18.545120000000001</c:v>
                </c:pt>
                <c:pt idx="3">
                  <c:v>22.730180000000001</c:v>
                </c:pt>
                <c:pt idx="4">
                  <c:v>26.379669999999997</c:v>
                </c:pt>
                <c:pt idx="5">
                  <c:v>68.607789999999994</c:v>
                </c:pt>
                <c:pt idx="6">
                  <c:v>47.999720000000003</c:v>
                </c:pt>
                <c:pt idx="7">
                  <c:v>29.513770000000001</c:v>
                </c:pt>
                <c:pt idx="8">
                  <c:v>28.581400000000002</c:v>
                </c:pt>
                <c:pt idx="9">
                  <c:v>22.7103</c:v>
                </c:pt>
                <c:pt idx="10">
                  <c:v>37.883839999999999</c:v>
                </c:pt>
                <c:pt idx="11">
                  <c:v>38.875690000000006</c:v>
                </c:pt>
                <c:pt idx="12">
                  <c:v>58.769889999999997</c:v>
                </c:pt>
                <c:pt idx="13">
                  <c:v>26.498860000000001</c:v>
                </c:pt>
                <c:pt idx="14">
                  <c:v>27.252549999999999</c:v>
                </c:pt>
                <c:pt idx="15">
                  <c:v>25.189630000000001</c:v>
                </c:pt>
                <c:pt idx="16">
                  <c:v>61.685449999999996</c:v>
                </c:pt>
                <c:pt idx="17">
                  <c:v>66.842500000000001</c:v>
                </c:pt>
                <c:pt idx="18">
                  <c:v>78.703759999999988</c:v>
                </c:pt>
                <c:pt idx="19">
                  <c:v>19.080719999999999</c:v>
                </c:pt>
                <c:pt idx="20">
                  <c:v>27.807869999999998</c:v>
                </c:pt>
                <c:pt idx="21">
                  <c:v>25.368259999999999</c:v>
                </c:pt>
                <c:pt idx="22">
                  <c:v>23.007810000000003</c:v>
                </c:pt>
                <c:pt idx="23">
                  <c:v>32.449240000000003</c:v>
                </c:pt>
                <c:pt idx="24">
                  <c:v>31.517060000000001</c:v>
                </c:pt>
                <c:pt idx="25">
                  <c:v>22.988139999999998</c:v>
                </c:pt>
                <c:pt idx="26">
                  <c:v>27.252610000000001</c:v>
                </c:pt>
                <c:pt idx="27">
                  <c:v>26.0823</c:v>
                </c:pt>
                <c:pt idx="28">
                  <c:v>29.156569999999999</c:v>
                </c:pt>
                <c:pt idx="29">
                  <c:v>41.057389999999998</c:v>
                </c:pt>
                <c:pt idx="30">
                  <c:v>38.875680000000003</c:v>
                </c:pt>
                <c:pt idx="31">
                  <c:v>42.445929999999997</c:v>
                </c:pt>
                <c:pt idx="32">
                  <c:v>24.69378</c:v>
                </c:pt>
                <c:pt idx="33">
                  <c:v>31.6557</c:v>
                </c:pt>
                <c:pt idx="34">
                  <c:v>30.743310000000001</c:v>
                </c:pt>
                <c:pt idx="35">
                  <c:v>39.450900000000004</c:v>
                </c:pt>
                <c:pt idx="36">
                  <c:v>41.176480000000005</c:v>
                </c:pt>
                <c:pt idx="37">
                  <c:v>25.348419999999997</c:v>
                </c:pt>
                <c:pt idx="38">
                  <c:v>28.958279999999998</c:v>
                </c:pt>
                <c:pt idx="39">
                  <c:v>25.58633</c:v>
                </c:pt>
                <c:pt idx="40">
                  <c:v>33.520060000000001</c:v>
                </c:pt>
                <c:pt idx="41">
                  <c:v>44.429290000000002</c:v>
                </c:pt>
                <c:pt idx="42">
                  <c:v>32.726860000000002</c:v>
                </c:pt>
                <c:pt idx="43">
                  <c:v>56.012860000000003</c:v>
                </c:pt>
                <c:pt idx="44">
                  <c:v>22.293890000000001</c:v>
                </c:pt>
                <c:pt idx="45">
                  <c:v>22.412740000000003</c:v>
                </c:pt>
                <c:pt idx="46">
                  <c:v>36.496400000000001</c:v>
                </c:pt>
                <c:pt idx="47">
                  <c:v>41.375809999999994</c:v>
                </c:pt>
                <c:pt idx="48">
                  <c:v>36.615409999999905</c:v>
                </c:pt>
                <c:pt idx="49">
                  <c:v>31.934349999999899</c:v>
                </c:pt>
                <c:pt idx="50">
                  <c:v>32.1327</c:v>
                </c:pt>
                <c:pt idx="51">
                  <c:v>28.562399999999901</c:v>
                </c:pt>
                <c:pt idx="52">
                  <c:v>26.182200000000002</c:v>
                </c:pt>
                <c:pt idx="53">
                  <c:v>41.851849999999999</c:v>
                </c:pt>
                <c:pt idx="54">
                  <c:v>30.744250000000001</c:v>
                </c:pt>
                <c:pt idx="55">
                  <c:v>29.236789999999999</c:v>
                </c:pt>
                <c:pt idx="56">
                  <c:v>27.888010000000101</c:v>
                </c:pt>
                <c:pt idx="57">
                  <c:v>36.377389999999899</c:v>
                </c:pt>
                <c:pt idx="58">
                  <c:v>45.025449999999999</c:v>
                </c:pt>
                <c:pt idx="59">
                  <c:v>62.678599999999996</c:v>
                </c:pt>
                <c:pt idx="60">
                  <c:v>63.888529999999896</c:v>
                </c:pt>
                <c:pt idx="61">
                  <c:v>40.2452100000001</c:v>
                </c:pt>
                <c:pt idx="62">
                  <c:v>29.573979999999999</c:v>
                </c:pt>
                <c:pt idx="63">
                  <c:v>24.3970500000001</c:v>
                </c:pt>
                <c:pt idx="64">
                  <c:v>32.1327</c:v>
                </c:pt>
                <c:pt idx="65">
                  <c:v>40.265050000000002</c:v>
                </c:pt>
                <c:pt idx="66">
                  <c:v>24.1193600000001</c:v>
                </c:pt>
              </c:numCache>
            </c:numRef>
          </c:yVal>
          <c:smooth val="1"/>
          <c:extLst>
            <c:ext xmlns:c16="http://schemas.microsoft.com/office/drawing/2014/chart" uri="{C3380CC4-5D6E-409C-BE32-E72D297353CC}">
              <c16:uniqueId val="{00000018-B264-4FFD-8D48-86543EB9FAB2}"/>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Comparison!$AU$4:$AU$70</c:f>
              <c:numCache>
                <c:formatCode>0.00</c:formatCode>
                <c:ptCount val="67"/>
                <c:pt idx="0">
                  <c:v>58.769889999999997</c:v>
                </c:pt>
                <c:pt idx="1">
                  <c:v>26.498860000000001</c:v>
                </c:pt>
                <c:pt idx="2">
                  <c:v>27.252549999999999</c:v>
                </c:pt>
                <c:pt idx="3">
                  <c:v>25.189630000000001</c:v>
                </c:pt>
                <c:pt idx="4">
                  <c:v>61.685449999999996</c:v>
                </c:pt>
                <c:pt idx="5">
                  <c:v>66.842500000000001</c:v>
                </c:pt>
                <c:pt idx="6">
                  <c:v>78.703759999999988</c:v>
                </c:pt>
                <c:pt idx="7">
                  <c:v>19.080719999999999</c:v>
                </c:pt>
                <c:pt idx="8">
                  <c:v>27.807869999999998</c:v>
                </c:pt>
                <c:pt idx="9">
                  <c:v>25.368259999999999</c:v>
                </c:pt>
                <c:pt idx="10">
                  <c:v>23.007810000000003</c:v>
                </c:pt>
                <c:pt idx="11">
                  <c:v>32.449240000000003</c:v>
                </c:pt>
                <c:pt idx="12">
                  <c:v>31.517060000000001</c:v>
                </c:pt>
                <c:pt idx="13">
                  <c:v>22.988139999999998</c:v>
                </c:pt>
                <c:pt idx="14">
                  <c:v>27.252610000000001</c:v>
                </c:pt>
                <c:pt idx="15">
                  <c:v>26.0823</c:v>
                </c:pt>
                <c:pt idx="16">
                  <c:v>29.156569999999999</c:v>
                </c:pt>
                <c:pt idx="17">
                  <c:v>41.057389999999998</c:v>
                </c:pt>
                <c:pt idx="18">
                  <c:v>38.875680000000003</c:v>
                </c:pt>
                <c:pt idx="19">
                  <c:v>42.445929999999997</c:v>
                </c:pt>
                <c:pt idx="20">
                  <c:v>24.69378</c:v>
                </c:pt>
                <c:pt idx="21">
                  <c:v>31.6557</c:v>
                </c:pt>
                <c:pt idx="22">
                  <c:v>30.743310000000001</c:v>
                </c:pt>
                <c:pt idx="23">
                  <c:v>39.450900000000004</c:v>
                </c:pt>
                <c:pt idx="24">
                  <c:v>41.176480000000005</c:v>
                </c:pt>
                <c:pt idx="25">
                  <c:v>25.348419999999997</c:v>
                </c:pt>
                <c:pt idx="26">
                  <c:v>28.958279999999998</c:v>
                </c:pt>
                <c:pt idx="27">
                  <c:v>25.58633</c:v>
                </c:pt>
                <c:pt idx="28">
                  <c:v>33.520060000000001</c:v>
                </c:pt>
                <c:pt idx="29">
                  <c:v>44.429290000000002</c:v>
                </c:pt>
                <c:pt idx="30">
                  <c:v>32.726860000000002</c:v>
                </c:pt>
                <c:pt idx="31">
                  <c:v>56.012860000000003</c:v>
                </c:pt>
                <c:pt idx="32">
                  <c:v>22.293890000000001</c:v>
                </c:pt>
                <c:pt idx="33">
                  <c:v>22.412740000000003</c:v>
                </c:pt>
                <c:pt idx="34">
                  <c:v>36.496400000000001</c:v>
                </c:pt>
                <c:pt idx="35">
                  <c:v>41.375809999999994</c:v>
                </c:pt>
                <c:pt idx="36">
                  <c:v>36.615409999999905</c:v>
                </c:pt>
                <c:pt idx="37">
                  <c:v>31.934349999999899</c:v>
                </c:pt>
                <c:pt idx="38">
                  <c:v>32.1327</c:v>
                </c:pt>
                <c:pt idx="39">
                  <c:v>28.562399999999901</c:v>
                </c:pt>
                <c:pt idx="40">
                  <c:v>26.182200000000002</c:v>
                </c:pt>
                <c:pt idx="41">
                  <c:v>41.851849999999999</c:v>
                </c:pt>
                <c:pt idx="42">
                  <c:v>30.744250000000001</c:v>
                </c:pt>
                <c:pt idx="43">
                  <c:v>29.236789999999999</c:v>
                </c:pt>
                <c:pt idx="44">
                  <c:v>27.888010000000101</c:v>
                </c:pt>
                <c:pt idx="45">
                  <c:v>36.377389999999899</c:v>
                </c:pt>
                <c:pt idx="46">
                  <c:v>45.025449999999999</c:v>
                </c:pt>
                <c:pt idx="47">
                  <c:v>62.678599999999996</c:v>
                </c:pt>
                <c:pt idx="48">
                  <c:v>63.888529999999896</c:v>
                </c:pt>
                <c:pt idx="49">
                  <c:v>40.2452100000001</c:v>
                </c:pt>
                <c:pt idx="50">
                  <c:v>29.573979999999999</c:v>
                </c:pt>
                <c:pt idx="51">
                  <c:v>24.3970500000001</c:v>
                </c:pt>
                <c:pt idx="52">
                  <c:v>32.1327</c:v>
                </c:pt>
                <c:pt idx="53">
                  <c:v>40.265050000000002</c:v>
                </c:pt>
                <c:pt idx="54">
                  <c:v>24.1193600000001</c:v>
                </c:pt>
                <c:pt idx="55">
                  <c:v>25.884679999999999</c:v>
                </c:pt>
                <c:pt idx="56">
                  <c:v>24.873090000000097</c:v>
                </c:pt>
                <c:pt idx="57">
                  <c:v>25.983849999999997</c:v>
                </c:pt>
                <c:pt idx="58">
                  <c:v>23.802</c:v>
                </c:pt>
                <c:pt idx="59">
                  <c:v>22.2151999999999</c:v>
                </c:pt>
                <c:pt idx="60">
                  <c:v>26.578900000000001</c:v>
                </c:pt>
                <c:pt idx="61">
                  <c:v>24.198700000000002</c:v>
                </c:pt>
                <c:pt idx="62">
                  <c:v>26.281370000000102</c:v>
                </c:pt>
                <c:pt idx="63">
                  <c:v>26.578900000000001</c:v>
                </c:pt>
                <c:pt idx="64">
                  <c:v>49.587499999999999</c:v>
                </c:pt>
                <c:pt idx="65">
                  <c:v>38.876599999999996</c:v>
                </c:pt>
                <c:pt idx="66">
                  <c:v>44.628749999999897</c:v>
                </c:pt>
              </c:numCache>
            </c:numRef>
          </c:yVal>
          <c:smooth val="1"/>
          <c:extLst>
            <c:ext xmlns:c16="http://schemas.microsoft.com/office/drawing/2014/chart" uri="{C3380CC4-5D6E-409C-BE32-E72D297353CC}">
              <c16:uniqueId val="{00000019-B264-4FFD-8D48-86543EB9FAB2}"/>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Comparison!$AV$4:$AV$70</c:f>
              <c:numCache>
                <c:formatCode>0.00</c:formatCode>
                <c:ptCount val="67"/>
                <c:pt idx="0">
                  <c:v>31.517060000000001</c:v>
                </c:pt>
                <c:pt idx="1">
                  <c:v>22.988139999999998</c:v>
                </c:pt>
                <c:pt idx="2">
                  <c:v>27.252610000000001</c:v>
                </c:pt>
                <c:pt idx="3">
                  <c:v>26.0823</c:v>
                </c:pt>
                <c:pt idx="4">
                  <c:v>29.156569999999999</c:v>
                </c:pt>
                <c:pt idx="5">
                  <c:v>41.057389999999998</c:v>
                </c:pt>
                <c:pt idx="6">
                  <c:v>38.875680000000003</c:v>
                </c:pt>
                <c:pt idx="7">
                  <c:v>42.445929999999997</c:v>
                </c:pt>
                <c:pt idx="8">
                  <c:v>24.69378</c:v>
                </c:pt>
                <c:pt idx="9">
                  <c:v>31.6557</c:v>
                </c:pt>
                <c:pt idx="10">
                  <c:v>30.743310000000001</c:v>
                </c:pt>
                <c:pt idx="11">
                  <c:v>39.450900000000004</c:v>
                </c:pt>
                <c:pt idx="12">
                  <c:v>41.176480000000005</c:v>
                </c:pt>
                <c:pt idx="13">
                  <c:v>25.348419999999997</c:v>
                </c:pt>
                <c:pt idx="14">
                  <c:v>28.958279999999998</c:v>
                </c:pt>
                <c:pt idx="15">
                  <c:v>25.58633</c:v>
                </c:pt>
                <c:pt idx="16">
                  <c:v>33.520060000000001</c:v>
                </c:pt>
                <c:pt idx="17">
                  <c:v>44.429290000000002</c:v>
                </c:pt>
                <c:pt idx="18">
                  <c:v>32.726860000000002</c:v>
                </c:pt>
                <c:pt idx="19">
                  <c:v>56.012860000000003</c:v>
                </c:pt>
                <c:pt idx="20">
                  <c:v>22.293890000000001</c:v>
                </c:pt>
                <c:pt idx="21">
                  <c:v>22.412740000000003</c:v>
                </c:pt>
                <c:pt idx="22">
                  <c:v>36.496400000000001</c:v>
                </c:pt>
                <c:pt idx="23">
                  <c:v>41.375809999999994</c:v>
                </c:pt>
                <c:pt idx="24">
                  <c:v>36.615409999999905</c:v>
                </c:pt>
                <c:pt idx="25">
                  <c:v>31.934349999999899</c:v>
                </c:pt>
                <c:pt idx="26">
                  <c:v>32.1327</c:v>
                </c:pt>
                <c:pt idx="27">
                  <c:v>28.562399999999901</c:v>
                </c:pt>
                <c:pt idx="28">
                  <c:v>26.182200000000002</c:v>
                </c:pt>
                <c:pt idx="29">
                  <c:v>41.851849999999999</c:v>
                </c:pt>
                <c:pt idx="30">
                  <c:v>30.744250000000001</c:v>
                </c:pt>
                <c:pt idx="31">
                  <c:v>29.236789999999999</c:v>
                </c:pt>
                <c:pt idx="32">
                  <c:v>27.888010000000101</c:v>
                </c:pt>
                <c:pt idx="33">
                  <c:v>36.377389999999899</c:v>
                </c:pt>
                <c:pt idx="34">
                  <c:v>45.025449999999999</c:v>
                </c:pt>
                <c:pt idx="35">
                  <c:v>62.678599999999996</c:v>
                </c:pt>
                <c:pt idx="36">
                  <c:v>63.888529999999896</c:v>
                </c:pt>
                <c:pt idx="37">
                  <c:v>40.2452100000001</c:v>
                </c:pt>
                <c:pt idx="38">
                  <c:v>29.573979999999999</c:v>
                </c:pt>
                <c:pt idx="39">
                  <c:v>24.3970500000001</c:v>
                </c:pt>
                <c:pt idx="40">
                  <c:v>32.1327</c:v>
                </c:pt>
                <c:pt idx="41">
                  <c:v>40.265050000000002</c:v>
                </c:pt>
                <c:pt idx="42">
                  <c:v>24.1193600000001</c:v>
                </c:pt>
                <c:pt idx="43">
                  <c:v>25.884679999999999</c:v>
                </c:pt>
                <c:pt idx="44">
                  <c:v>24.873090000000097</c:v>
                </c:pt>
                <c:pt idx="45">
                  <c:v>25.983849999999997</c:v>
                </c:pt>
                <c:pt idx="46">
                  <c:v>23.802</c:v>
                </c:pt>
                <c:pt idx="47">
                  <c:v>22.2151999999999</c:v>
                </c:pt>
                <c:pt idx="48">
                  <c:v>26.578900000000001</c:v>
                </c:pt>
                <c:pt idx="49">
                  <c:v>24.198700000000002</c:v>
                </c:pt>
                <c:pt idx="50">
                  <c:v>26.281370000000102</c:v>
                </c:pt>
                <c:pt idx="51">
                  <c:v>26.578900000000001</c:v>
                </c:pt>
                <c:pt idx="52">
                  <c:v>49.587499999999999</c:v>
                </c:pt>
                <c:pt idx="53">
                  <c:v>38.876599999999996</c:v>
                </c:pt>
                <c:pt idx="54">
                  <c:v>44.628749999999897</c:v>
                </c:pt>
                <c:pt idx="55">
                  <c:v>63.214149999999897</c:v>
                </c:pt>
                <c:pt idx="56">
                  <c:v>23.24662</c:v>
                </c:pt>
                <c:pt idx="57">
                  <c:v>23.544150000000002</c:v>
                </c:pt>
                <c:pt idx="58">
                  <c:v>42.050199999999904</c:v>
                </c:pt>
                <c:pt idx="59">
                  <c:v>72.001050000000006</c:v>
                </c:pt>
                <c:pt idx="60">
                  <c:v>124.9605</c:v>
                </c:pt>
                <c:pt idx="61">
                  <c:v>43.240300000000097</c:v>
                </c:pt>
                <c:pt idx="62">
                  <c:v>27.570650000000001</c:v>
                </c:pt>
                <c:pt idx="63">
                  <c:v>24.000349999999901</c:v>
                </c:pt>
                <c:pt idx="64">
                  <c:v>22.016849999999998</c:v>
                </c:pt>
                <c:pt idx="65">
                  <c:v>29.55415</c:v>
                </c:pt>
                <c:pt idx="66">
                  <c:v>21.9771800000001</c:v>
                </c:pt>
              </c:numCache>
            </c:numRef>
          </c:yVal>
          <c:smooth val="1"/>
          <c:extLst>
            <c:ext xmlns:c16="http://schemas.microsoft.com/office/drawing/2014/chart" uri="{C3380CC4-5D6E-409C-BE32-E72D297353CC}">
              <c16:uniqueId val="{0000001A-B264-4FFD-8D48-86543EB9FAB2}"/>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Comparison!$AW$4:$AW$70</c:f>
              <c:numCache>
                <c:formatCode>0.00</c:formatCode>
                <c:ptCount val="67"/>
                <c:pt idx="0">
                  <c:v>41.176480000000005</c:v>
                </c:pt>
                <c:pt idx="1">
                  <c:v>25.348419999999997</c:v>
                </c:pt>
                <c:pt idx="2">
                  <c:v>28.958279999999998</c:v>
                </c:pt>
                <c:pt idx="3">
                  <c:v>25.58633</c:v>
                </c:pt>
                <c:pt idx="4">
                  <c:v>33.520060000000001</c:v>
                </c:pt>
                <c:pt idx="5">
                  <c:v>44.429290000000002</c:v>
                </c:pt>
                <c:pt idx="6">
                  <c:v>32.726860000000002</c:v>
                </c:pt>
                <c:pt idx="7">
                  <c:v>56.012860000000003</c:v>
                </c:pt>
                <c:pt idx="8">
                  <c:v>22.293890000000001</c:v>
                </c:pt>
                <c:pt idx="9">
                  <c:v>22.412740000000003</c:v>
                </c:pt>
                <c:pt idx="10">
                  <c:v>36.496400000000001</c:v>
                </c:pt>
                <c:pt idx="11">
                  <c:v>41.375809999999994</c:v>
                </c:pt>
                <c:pt idx="12">
                  <c:v>36.615409999999905</c:v>
                </c:pt>
                <c:pt idx="13">
                  <c:v>31.934349999999899</c:v>
                </c:pt>
                <c:pt idx="14">
                  <c:v>32.1327</c:v>
                </c:pt>
                <c:pt idx="15">
                  <c:v>28.562399999999901</c:v>
                </c:pt>
                <c:pt idx="16">
                  <c:v>26.182200000000002</c:v>
                </c:pt>
                <c:pt idx="17">
                  <c:v>41.851849999999999</c:v>
                </c:pt>
                <c:pt idx="18">
                  <c:v>30.744250000000001</c:v>
                </c:pt>
                <c:pt idx="19">
                  <c:v>29.236789999999999</c:v>
                </c:pt>
                <c:pt idx="20">
                  <c:v>27.888010000000101</c:v>
                </c:pt>
                <c:pt idx="21">
                  <c:v>36.377389999999899</c:v>
                </c:pt>
                <c:pt idx="22">
                  <c:v>45.025449999999999</c:v>
                </c:pt>
                <c:pt idx="23">
                  <c:v>62.678599999999996</c:v>
                </c:pt>
                <c:pt idx="24">
                  <c:v>63.888529999999896</c:v>
                </c:pt>
                <c:pt idx="25">
                  <c:v>40.2452100000001</c:v>
                </c:pt>
                <c:pt idx="26">
                  <c:v>29.573979999999999</c:v>
                </c:pt>
                <c:pt idx="27">
                  <c:v>24.3970500000001</c:v>
                </c:pt>
                <c:pt idx="28">
                  <c:v>32.1327</c:v>
                </c:pt>
                <c:pt idx="29">
                  <c:v>40.265050000000002</c:v>
                </c:pt>
                <c:pt idx="30">
                  <c:v>24.1193600000001</c:v>
                </c:pt>
                <c:pt idx="31">
                  <c:v>25.884679999999999</c:v>
                </c:pt>
                <c:pt idx="32">
                  <c:v>24.873090000000097</c:v>
                </c:pt>
                <c:pt idx="33">
                  <c:v>25.983849999999997</c:v>
                </c:pt>
                <c:pt idx="34">
                  <c:v>23.802</c:v>
                </c:pt>
                <c:pt idx="35">
                  <c:v>22.2151999999999</c:v>
                </c:pt>
                <c:pt idx="36">
                  <c:v>26.578900000000001</c:v>
                </c:pt>
                <c:pt idx="37">
                  <c:v>24.198700000000002</c:v>
                </c:pt>
                <c:pt idx="38">
                  <c:v>26.281370000000102</c:v>
                </c:pt>
                <c:pt idx="39">
                  <c:v>26.578900000000001</c:v>
                </c:pt>
                <c:pt idx="40">
                  <c:v>49.587499999999999</c:v>
                </c:pt>
                <c:pt idx="41">
                  <c:v>38.876599999999996</c:v>
                </c:pt>
                <c:pt idx="42">
                  <c:v>44.628749999999897</c:v>
                </c:pt>
                <c:pt idx="43">
                  <c:v>63.214149999999897</c:v>
                </c:pt>
                <c:pt idx="44">
                  <c:v>23.24662</c:v>
                </c:pt>
                <c:pt idx="45">
                  <c:v>23.544150000000002</c:v>
                </c:pt>
                <c:pt idx="46">
                  <c:v>42.050199999999904</c:v>
                </c:pt>
                <c:pt idx="47">
                  <c:v>72.001050000000006</c:v>
                </c:pt>
                <c:pt idx="48">
                  <c:v>124.9605</c:v>
                </c:pt>
                <c:pt idx="49">
                  <c:v>43.240300000000097</c:v>
                </c:pt>
                <c:pt idx="50">
                  <c:v>27.570650000000001</c:v>
                </c:pt>
                <c:pt idx="51">
                  <c:v>24.000349999999901</c:v>
                </c:pt>
                <c:pt idx="52">
                  <c:v>22.016849999999998</c:v>
                </c:pt>
                <c:pt idx="53">
                  <c:v>29.55415</c:v>
                </c:pt>
                <c:pt idx="54">
                  <c:v>21.9771800000001</c:v>
                </c:pt>
                <c:pt idx="55">
                  <c:v>23.663159999999799</c:v>
                </c:pt>
                <c:pt idx="56">
                  <c:v>25.646650000000101</c:v>
                </c:pt>
                <c:pt idx="57">
                  <c:v>39.471650000000103</c:v>
                </c:pt>
                <c:pt idx="58">
                  <c:v>26.777249999999999</c:v>
                </c:pt>
                <c:pt idx="59">
                  <c:v>37.884849999999894</c:v>
                </c:pt>
                <c:pt idx="60">
                  <c:v>70.0175499999999</c:v>
                </c:pt>
                <c:pt idx="61">
                  <c:v>39.828680000000105</c:v>
                </c:pt>
                <c:pt idx="62">
                  <c:v>23.583810000000099</c:v>
                </c:pt>
                <c:pt idx="63">
                  <c:v>22.730910000000101</c:v>
                </c:pt>
                <c:pt idx="64">
                  <c:v>23.603650000000101</c:v>
                </c:pt>
                <c:pt idx="65">
                  <c:v>23.603649999999899</c:v>
                </c:pt>
                <c:pt idx="66">
                  <c:v>24.040019999999899</c:v>
                </c:pt>
              </c:numCache>
            </c:numRef>
          </c:yVal>
          <c:smooth val="1"/>
          <c:extLst>
            <c:ext xmlns:c16="http://schemas.microsoft.com/office/drawing/2014/chart" uri="{C3380CC4-5D6E-409C-BE32-E72D297353CC}">
              <c16:uniqueId val="{0000001B-B264-4FFD-8D48-86543EB9FAB2}"/>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Comparison!$AX$4:$AX$70</c:f>
              <c:numCache>
                <c:formatCode>0.00</c:formatCode>
                <c:ptCount val="67"/>
                <c:pt idx="0">
                  <c:v>36.615409999999905</c:v>
                </c:pt>
                <c:pt idx="1">
                  <c:v>31.934349999999899</c:v>
                </c:pt>
                <c:pt idx="2">
                  <c:v>32.1327</c:v>
                </c:pt>
                <c:pt idx="3">
                  <c:v>28.562399999999901</c:v>
                </c:pt>
                <c:pt idx="4">
                  <c:v>26.182200000000002</c:v>
                </c:pt>
                <c:pt idx="5">
                  <c:v>41.851849999999999</c:v>
                </c:pt>
                <c:pt idx="6">
                  <c:v>30.744250000000001</c:v>
                </c:pt>
                <c:pt idx="7">
                  <c:v>29.236789999999999</c:v>
                </c:pt>
                <c:pt idx="8">
                  <c:v>27.888010000000101</c:v>
                </c:pt>
                <c:pt idx="9">
                  <c:v>36.377389999999899</c:v>
                </c:pt>
                <c:pt idx="10">
                  <c:v>45.025449999999999</c:v>
                </c:pt>
                <c:pt idx="11">
                  <c:v>62.678599999999996</c:v>
                </c:pt>
                <c:pt idx="12">
                  <c:v>63.888529999999896</c:v>
                </c:pt>
                <c:pt idx="13">
                  <c:v>40.2452100000001</c:v>
                </c:pt>
                <c:pt idx="14">
                  <c:v>29.573979999999999</c:v>
                </c:pt>
                <c:pt idx="15">
                  <c:v>24.3970500000001</c:v>
                </c:pt>
                <c:pt idx="16">
                  <c:v>32.1327</c:v>
                </c:pt>
                <c:pt idx="17">
                  <c:v>40.265050000000002</c:v>
                </c:pt>
                <c:pt idx="18">
                  <c:v>24.1193600000001</c:v>
                </c:pt>
                <c:pt idx="19">
                  <c:v>25.884679999999999</c:v>
                </c:pt>
                <c:pt idx="20">
                  <c:v>24.873090000000097</c:v>
                </c:pt>
                <c:pt idx="21">
                  <c:v>25.983849999999997</c:v>
                </c:pt>
                <c:pt idx="22">
                  <c:v>23.802</c:v>
                </c:pt>
                <c:pt idx="23">
                  <c:v>22.2151999999999</c:v>
                </c:pt>
                <c:pt idx="24">
                  <c:v>26.578900000000001</c:v>
                </c:pt>
                <c:pt idx="25">
                  <c:v>24.198700000000002</c:v>
                </c:pt>
                <c:pt idx="26">
                  <c:v>26.281370000000102</c:v>
                </c:pt>
                <c:pt idx="27">
                  <c:v>26.578900000000001</c:v>
                </c:pt>
                <c:pt idx="28">
                  <c:v>49.587499999999999</c:v>
                </c:pt>
                <c:pt idx="29">
                  <c:v>38.876599999999996</c:v>
                </c:pt>
                <c:pt idx="30">
                  <c:v>44.628749999999897</c:v>
                </c:pt>
                <c:pt idx="31">
                  <c:v>63.214149999999897</c:v>
                </c:pt>
                <c:pt idx="32">
                  <c:v>23.24662</c:v>
                </c:pt>
                <c:pt idx="33">
                  <c:v>23.544150000000002</c:v>
                </c:pt>
                <c:pt idx="34">
                  <c:v>42.050199999999904</c:v>
                </c:pt>
                <c:pt idx="35">
                  <c:v>72.001050000000006</c:v>
                </c:pt>
                <c:pt idx="36">
                  <c:v>124.9605</c:v>
                </c:pt>
                <c:pt idx="37">
                  <c:v>43.240300000000097</c:v>
                </c:pt>
                <c:pt idx="38">
                  <c:v>27.570650000000001</c:v>
                </c:pt>
                <c:pt idx="39">
                  <c:v>24.000349999999901</c:v>
                </c:pt>
                <c:pt idx="40">
                  <c:v>22.016849999999998</c:v>
                </c:pt>
                <c:pt idx="41">
                  <c:v>29.55415</c:v>
                </c:pt>
                <c:pt idx="42">
                  <c:v>21.9771800000001</c:v>
                </c:pt>
                <c:pt idx="43">
                  <c:v>23.663159999999799</c:v>
                </c:pt>
                <c:pt idx="44">
                  <c:v>25.646650000000101</c:v>
                </c:pt>
                <c:pt idx="45">
                  <c:v>39.471650000000103</c:v>
                </c:pt>
                <c:pt idx="46">
                  <c:v>26.777249999999999</c:v>
                </c:pt>
                <c:pt idx="47">
                  <c:v>37.884849999999894</c:v>
                </c:pt>
                <c:pt idx="48">
                  <c:v>70.0175499999999</c:v>
                </c:pt>
                <c:pt idx="49">
                  <c:v>39.828680000000105</c:v>
                </c:pt>
                <c:pt idx="50">
                  <c:v>23.583810000000099</c:v>
                </c:pt>
                <c:pt idx="51">
                  <c:v>22.730910000000101</c:v>
                </c:pt>
                <c:pt idx="52">
                  <c:v>23.603650000000101</c:v>
                </c:pt>
                <c:pt idx="53">
                  <c:v>23.603649999999899</c:v>
                </c:pt>
                <c:pt idx="54">
                  <c:v>24.040019999999899</c:v>
                </c:pt>
                <c:pt idx="55">
                  <c:v>24.972269999999799</c:v>
                </c:pt>
                <c:pt idx="56">
                  <c:v>24.793749999999999</c:v>
                </c:pt>
                <c:pt idx="57">
                  <c:v>24.5160599999999</c:v>
                </c:pt>
                <c:pt idx="58">
                  <c:v>29.809785999999992</c:v>
                </c:pt>
                <c:pt idx="59">
                  <c:v>19.033522000000001</c:v>
                </c:pt>
                <c:pt idx="60">
                  <c:v>37.985829999999993</c:v>
                </c:pt>
                <c:pt idx="61">
                  <c:v>41.938178000000001</c:v>
                </c:pt>
                <c:pt idx="62">
                  <c:v>24.659790000000001</c:v>
                </c:pt>
                <c:pt idx="63">
                  <c:v>3.4259199999999983</c:v>
                </c:pt>
                <c:pt idx="64">
                  <c:v>-0.52760200000000035</c:v>
                </c:pt>
                <c:pt idx="65">
                  <c:v>15.498979999999996</c:v>
                </c:pt>
                <c:pt idx="66">
                  <c:v>19.180725999999996</c:v>
                </c:pt>
              </c:numCache>
            </c:numRef>
          </c:yVal>
          <c:smooth val="1"/>
          <c:extLst>
            <c:ext xmlns:c16="http://schemas.microsoft.com/office/drawing/2014/chart" uri="{C3380CC4-5D6E-409C-BE32-E72D297353CC}">
              <c16:uniqueId val="{0000001C-B264-4FFD-8D48-86543EB9FAB2}"/>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Comparison!$AY$4:$AY$70</c:f>
              <c:numCache>
                <c:formatCode>0.00</c:formatCode>
                <c:ptCount val="67"/>
                <c:pt idx="0">
                  <c:v>63.888529999999896</c:v>
                </c:pt>
                <c:pt idx="1">
                  <c:v>40.2452100000001</c:v>
                </c:pt>
                <c:pt idx="2">
                  <c:v>29.573979999999999</c:v>
                </c:pt>
                <c:pt idx="3">
                  <c:v>24.3970500000001</c:v>
                </c:pt>
                <c:pt idx="4">
                  <c:v>32.1327</c:v>
                </c:pt>
                <c:pt idx="5">
                  <c:v>40.265050000000002</c:v>
                </c:pt>
                <c:pt idx="6">
                  <c:v>24.1193600000001</c:v>
                </c:pt>
                <c:pt idx="7">
                  <c:v>25.884679999999999</c:v>
                </c:pt>
                <c:pt idx="8">
                  <c:v>24.873090000000097</c:v>
                </c:pt>
                <c:pt idx="9">
                  <c:v>25.983849999999997</c:v>
                </c:pt>
                <c:pt idx="10">
                  <c:v>23.802</c:v>
                </c:pt>
                <c:pt idx="11">
                  <c:v>22.2151999999999</c:v>
                </c:pt>
                <c:pt idx="12">
                  <c:v>26.578900000000001</c:v>
                </c:pt>
                <c:pt idx="13">
                  <c:v>24.198700000000002</c:v>
                </c:pt>
                <c:pt idx="14">
                  <c:v>26.281370000000102</c:v>
                </c:pt>
                <c:pt idx="15">
                  <c:v>26.578900000000001</c:v>
                </c:pt>
                <c:pt idx="16">
                  <c:v>49.587499999999999</c:v>
                </c:pt>
                <c:pt idx="17">
                  <c:v>38.876599999999996</c:v>
                </c:pt>
                <c:pt idx="18">
                  <c:v>44.628749999999897</c:v>
                </c:pt>
                <c:pt idx="19">
                  <c:v>63.214149999999897</c:v>
                </c:pt>
                <c:pt idx="20">
                  <c:v>23.24662</c:v>
                </c:pt>
                <c:pt idx="21">
                  <c:v>23.544150000000002</c:v>
                </c:pt>
                <c:pt idx="22">
                  <c:v>42.050199999999904</c:v>
                </c:pt>
                <c:pt idx="23">
                  <c:v>72.001050000000006</c:v>
                </c:pt>
                <c:pt idx="24">
                  <c:v>124.9605</c:v>
                </c:pt>
                <c:pt idx="25">
                  <c:v>43.240300000000097</c:v>
                </c:pt>
                <c:pt idx="26">
                  <c:v>27.570650000000001</c:v>
                </c:pt>
                <c:pt idx="27">
                  <c:v>24.000349999999901</c:v>
                </c:pt>
                <c:pt idx="28">
                  <c:v>22.016849999999998</c:v>
                </c:pt>
                <c:pt idx="29">
                  <c:v>29.55415</c:v>
                </c:pt>
                <c:pt idx="30">
                  <c:v>21.9771800000001</c:v>
                </c:pt>
                <c:pt idx="31">
                  <c:v>23.663159999999799</c:v>
                </c:pt>
                <c:pt idx="32">
                  <c:v>25.646650000000101</c:v>
                </c:pt>
                <c:pt idx="33">
                  <c:v>39.471650000000103</c:v>
                </c:pt>
                <c:pt idx="34">
                  <c:v>26.777249999999999</c:v>
                </c:pt>
                <c:pt idx="35">
                  <c:v>37.884849999999894</c:v>
                </c:pt>
                <c:pt idx="36">
                  <c:v>70.0175499999999</c:v>
                </c:pt>
                <c:pt idx="37">
                  <c:v>39.828680000000105</c:v>
                </c:pt>
                <c:pt idx="38">
                  <c:v>23.583810000000099</c:v>
                </c:pt>
                <c:pt idx="39">
                  <c:v>22.730910000000101</c:v>
                </c:pt>
                <c:pt idx="40">
                  <c:v>23.603650000000101</c:v>
                </c:pt>
                <c:pt idx="41">
                  <c:v>23.603649999999899</c:v>
                </c:pt>
                <c:pt idx="42">
                  <c:v>24.040019999999899</c:v>
                </c:pt>
                <c:pt idx="43">
                  <c:v>24.972269999999799</c:v>
                </c:pt>
                <c:pt idx="44">
                  <c:v>24.793749999999999</c:v>
                </c:pt>
                <c:pt idx="45">
                  <c:v>24.5160599999999</c:v>
                </c:pt>
                <c:pt idx="46">
                  <c:v>29.809785999999992</c:v>
                </c:pt>
                <c:pt idx="47">
                  <c:v>19.033522000000001</c:v>
                </c:pt>
                <c:pt idx="48">
                  <c:v>37.985829999999993</c:v>
                </c:pt>
                <c:pt idx="49">
                  <c:v>41.938178000000001</c:v>
                </c:pt>
                <c:pt idx="50">
                  <c:v>24.659790000000001</c:v>
                </c:pt>
                <c:pt idx="51">
                  <c:v>3.4259199999999983</c:v>
                </c:pt>
                <c:pt idx="52">
                  <c:v>-0.52760200000000035</c:v>
                </c:pt>
                <c:pt idx="53">
                  <c:v>15.498979999999996</c:v>
                </c:pt>
                <c:pt idx="54">
                  <c:v>19.180725999999996</c:v>
                </c:pt>
                <c:pt idx="55">
                  <c:v>26.040343999999997</c:v>
                </c:pt>
                <c:pt idx="56">
                  <c:v>17.507805999999995</c:v>
                </c:pt>
                <c:pt idx="57">
                  <c:v>8.4644880000000011</c:v>
                </c:pt>
                <c:pt idx="58">
                  <c:v>0.14888199999999779</c:v>
                </c:pt>
                <c:pt idx="59">
                  <c:v>7.0302340000000001</c:v>
                </c:pt>
                <c:pt idx="60">
                  <c:v>23.852601999999997</c:v>
                </c:pt>
                <c:pt idx="61">
                  <c:v>40.074694000000001</c:v>
                </c:pt>
                <c:pt idx="62">
                  <c:v>21.803582000000002</c:v>
                </c:pt>
                <c:pt idx="63">
                  <c:v>8.1729199999999995</c:v>
                </c:pt>
                <c:pt idx="64">
                  <c:v>14.445949999999996</c:v>
                </c:pt>
                <c:pt idx="65">
                  <c:v>39.663323999999996</c:v>
                </c:pt>
                <c:pt idx="66">
                  <c:v>38.334448000000002</c:v>
                </c:pt>
              </c:numCache>
            </c:numRef>
          </c:yVal>
          <c:smooth val="1"/>
          <c:extLst>
            <c:ext xmlns:c16="http://schemas.microsoft.com/office/drawing/2014/chart" uri="{C3380CC4-5D6E-409C-BE32-E72D297353CC}">
              <c16:uniqueId val="{0000001D-B264-4FFD-8D48-86543EB9FAB2}"/>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Comparison!$AZ$4:$AZ$70</c:f>
              <c:numCache>
                <c:formatCode>0.00</c:formatCode>
                <c:ptCount val="67"/>
                <c:pt idx="0">
                  <c:v>26.578900000000001</c:v>
                </c:pt>
                <c:pt idx="1">
                  <c:v>24.198700000000002</c:v>
                </c:pt>
                <c:pt idx="2">
                  <c:v>26.281370000000102</c:v>
                </c:pt>
                <c:pt idx="3">
                  <c:v>26.578900000000001</c:v>
                </c:pt>
                <c:pt idx="4">
                  <c:v>49.587499999999999</c:v>
                </c:pt>
                <c:pt idx="5">
                  <c:v>38.876599999999996</c:v>
                </c:pt>
                <c:pt idx="6">
                  <c:v>44.628749999999897</c:v>
                </c:pt>
                <c:pt idx="7">
                  <c:v>63.214149999999897</c:v>
                </c:pt>
                <c:pt idx="8">
                  <c:v>23.24662</c:v>
                </c:pt>
                <c:pt idx="9">
                  <c:v>23.544150000000002</c:v>
                </c:pt>
                <c:pt idx="10">
                  <c:v>42.050199999999904</c:v>
                </c:pt>
                <c:pt idx="11">
                  <c:v>72.001050000000006</c:v>
                </c:pt>
                <c:pt idx="12">
                  <c:v>124.9605</c:v>
                </c:pt>
                <c:pt idx="13">
                  <c:v>43.240300000000097</c:v>
                </c:pt>
                <c:pt idx="14">
                  <c:v>27.570650000000001</c:v>
                </c:pt>
                <c:pt idx="15">
                  <c:v>24.000349999999901</c:v>
                </c:pt>
                <c:pt idx="16">
                  <c:v>22.016849999999998</c:v>
                </c:pt>
                <c:pt idx="17">
                  <c:v>29.55415</c:v>
                </c:pt>
                <c:pt idx="18">
                  <c:v>21.9771800000001</c:v>
                </c:pt>
                <c:pt idx="19">
                  <c:v>23.663159999999799</c:v>
                </c:pt>
                <c:pt idx="20">
                  <c:v>25.646650000000101</c:v>
                </c:pt>
                <c:pt idx="21">
                  <c:v>39.471650000000103</c:v>
                </c:pt>
                <c:pt idx="22">
                  <c:v>26.777249999999999</c:v>
                </c:pt>
                <c:pt idx="23">
                  <c:v>37.884849999999894</c:v>
                </c:pt>
                <c:pt idx="24">
                  <c:v>70.0175499999999</c:v>
                </c:pt>
                <c:pt idx="25">
                  <c:v>39.828680000000105</c:v>
                </c:pt>
                <c:pt idx="26">
                  <c:v>23.583810000000099</c:v>
                </c:pt>
                <c:pt idx="27">
                  <c:v>22.730910000000101</c:v>
                </c:pt>
                <c:pt idx="28">
                  <c:v>23.603650000000101</c:v>
                </c:pt>
                <c:pt idx="29">
                  <c:v>23.603649999999899</c:v>
                </c:pt>
                <c:pt idx="30">
                  <c:v>24.040019999999899</c:v>
                </c:pt>
                <c:pt idx="31">
                  <c:v>24.972269999999799</c:v>
                </c:pt>
                <c:pt idx="32">
                  <c:v>24.793749999999999</c:v>
                </c:pt>
                <c:pt idx="33">
                  <c:v>24.5160599999999</c:v>
                </c:pt>
                <c:pt idx="34">
                  <c:v>29.809785999999992</c:v>
                </c:pt>
                <c:pt idx="35">
                  <c:v>19.033522000000001</c:v>
                </c:pt>
                <c:pt idx="36">
                  <c:v>37.985829999999993</c:v>
                </c:pt>
                <c:pt idx="37">
                  <c:v>41.938178000000001</c:v>
                </c:pt>
                <c:pt idx="38">
                  <c:v>24.659790000000001</c:v>
                </c:pt>
                <c:pt idx="39">
                  <c:v>3.4259199999999983</c:v>
                </c:pt>
                <c:pt idx="40">
                  <c:v>-0.52760200000000035</c:v>
                </c:pt>
                <c:pt idx="41">
                  <c:v>15.498979999999996</c:v>
                </c:pt>
                <c:pt idx="42">
                  <c:v>19.180725999999996</c:v>
                </c:pt>
                <c:pt idx="43">
                  <c:v>26.040343999999997</c:v>
                </c:pt>
                <c:pt idx="44">
                  <c:v>17.507805999999995</c:v>
                </c:pt>
                <c:pt idx="45">
                  <c:v>8.4644880000000011</c:v>
                </c:pt>
                <c:pt idx="46">
                  <c:v>0.14888199999999779</c:v>
                </c:pt>
                <c:pt idx="47">
                  <c:v>7.0302340000000001</c:v>
                </c:pt>
                <c:pt idx="48">
                  <c:v>23.852601999999997</c:v>
                </c:pt>
                <c:pt idx="49">
                  <c:v>40.074694000000001</c:v>
                </c:pt>
                <c:pt idx="50">
                  <c:v>21.803582000000002</c:v>
                </c:pt>
                <c:pt idx="51">
                  <c:v>8.1729199999999995</c:v>
                </c:pt>
                <c:pt idx="52">
                  <c:v>14.445949999999996</c:v>
                </c:pt>
                <c:pt idx="53">
                  <c:v>39.663323999999996</c:v>
                </c:pt>
                <c:pt idx="54">
                  <c:v>38.334448000000002</c:v>
                </c:pt>
                <c:pt idx="55">
                  <c:v>13.166246000000003</c:v>
                </c:pt>
                <c:pt idx="56">
                  <c:v>8.8944699999999983</c:v>
                </c:pt>
                <c:pt idx="57">
                  <c:v>2.3967059999999982</c:v>
                </c:pt>
                <c:pt idx="58">
                  <c:v>188.36769600000002</c:v>
                </c:pt>
                <c:pt idx="59">
                  <c:v>85.799055999999993</c:v>
                </c:pt>
                <c:pt idx="60">
                  <c:v>33.571293999999995</c:v>
                </c:pt>
                <c:pt idx="61">
                  <c:v>1.3631199999999954</c:v>
                </c:pt>
                <c:pt idx="62">
                  <c:v>0.19014400000000023</c:v>
                </c:pt>
                <c:pt idx="63">
                  <c:v>12.473674000000001</c:v>
                </c:pt>
                <c:pt idx="64">
                  <c:v>-5.4029160000000003</c:v>
                </c:pt>
                <c:pt idx="65">
                  <c:v>-27.475497999999998</c:v>
                </c:pt>
                <c:pt idx="66">
                  <c:v>-11.254766</c:v>
                </c:pt>
              </c:numCache>
            </c:numRef>
          </c:yVal>
          <c:smooth val="1"/>
          <c:extLst>
            <c:ext xmlns:c16="http://schemas.microsoft.com/office/drawing/2014/chart" uri="{C3380CC4-5D6E-409C-BE32-E72D297353CC}">
              <c16:uniqueId val="{0000001E-B264-4FFD-8D48-86543EB9FAB2}"/>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Comparison!$BA$4:$BA$70</c:f>
              <c:numCache>
                <c:formatCode>0.00</c:formatCode>
                <c:ptCount val="67"/>
                <c:pt idx="0">
                  <c:v>124.9605</c:v>
                </c:pt>
                <c:pt idx="1">
                  <c:v>43.240300000000097</c:v>
                </c:pt>
                <c:pt idx="2">
                  <c:v>27.570650000000001</c:v>
                </c:pt>
                <c:pt idx="3">
                  <c:v>24.000349999999901</c:v>
                </c:pt>
                <c:pt idx="4">
                  <c:v>22.016849999999998</c:v>
                </c:pt>
                <c:pt idx="5">
                  <c:v>29.55415</c:v>
                </c:pt>
                <c:pt idx="6">
                  <c:v>21.9771800000001</c:v>
                </c:pt>
                <c:pt idx="7">
                  <c:v>23.663159999999799</c:v>
                </c:pt>
                <c:pt idx="8">
                  <c:v>25.646650000000101</c:v>
                </c:pt>
                <c:pt idx="9">
                  <c:v>39.471650000000103</c:v>
                </c:pt>
                <c:pt idx="10">
                  <c:v>26.777249999999999</c:v>
                </c:pt>
                <c:pt idx="11">
                  <c:v>37.884849999999894</c:v>
                </c:pt>
                <c:pt idx="12">
                  <c:v>70.0175499999999</c:v>
                </c:pt>
                <c:pt idx="13">
                  <c:v>39.828680000000105</c:v>
                </c:pt>
                <c:pt idx="14">
                  <c:v>23.583810000000099</c:v>
                </c:pt>
                <c:pt idx="15">
                  <c:v>22.730910000000101</c:v>
                </c:pt>
                <c:pt idx="16">
                  <c:v>23.603650000000101</c:v>
                </c:pt>
                <c:pt idx="17">
                  <c:v>23.603649999999899</c:v>
                </c:pt>
                <c:pt idx="18">
                  <c:v>24.040019999999899</c:v>
                </c:pt>
                <c:pt idx="19">
                  <c:v>24.972269999999799</c:v>
                </c:pt>
                <c:pt idx="20">
                  <c:v>24.793749999999999</c:v>
                </c:pt>
                <c:pt idx="21">
                  <c:v>24.5160599999999</c:v>
                </c:pt>
                <c:pt idx="22">
                  <c:v>29.809785999999992</c:v>
                </c:pt>
                <c:pt idx="23">
                  <c:v>19.033522000000001</c:v>
                </c:pt>
                <c:pt idx="24">
                  <c:v>37.985829999999993</c:v>
                </c:pt>
                <c:pt idx="25">
                  <c:v>41.938178000000001</c:v>
                </c:pt>
                <c:pt idx="26">
                  <c:v>24.659790000000001</c:v>
                </c:pt>
                <c:pt idx="27">
                  <c:v>3.4259199999999983</c:v>
                </c:pt>
                <c:pt idx="28">
                  <c:v>-0.52760200000000035</c:v>
                </c:pt>
                <c:pt idx="29">
                  <c:v>15.498979999999996</c:v>
                </c:pt>
                <c:pt idx="30">
                  <c:v>19.180725999999996</c:v>
                </c:pt>
                <c:pt idx="31">
                  <c:v>26.040343999999997</c:v>
                </c:pt>
                <c:pt idx="32">
                  <c:v>17.507805999999995</c:v>
                </c:pt>
                <c:pt idx="33">
                  <c:v>8.4644880000000011</c:v>
                </c:pt>
                <c:pt idx="34">
                  <c:v>0.14888199999999779</c:v>
                </c:pt>
                <c:pt idx="35">
                  <c:v>7.0302340000000001</c:v>
                </c:pt>
                <c:pt idx="36">
                  <c:v>23.852601999999997</c:v>
                </c:pt>
                <c:pt idx="37">
                  <c:v>40.074694000000001</c:v>
                </c:pt>
                <c:pt idx="38">
                  <c:v>21.803582000000002</c:v>
                </c:pt>
                <c:pt idx="39">
                  <c:v>8.1729199999999995</c:v>
                </c:pt>
                <c:pt idx="40">
                  <c:v>14.445949999999996</c:v>
                </c:pt>
                <c:pt idx="41">
                  <c:v>39.663323999999996</c:v>
                </c:pt>
                <c:pt idx="42">
                  <c:v>38.334448000000002</c:v>
                </c:pt>
                <c:pt idx="43">
                  <c:v>13.166246000000003</c:v>
                </c:pt>
                <c:pt idx="44">
                  <c:v>8.8944699999999983</c:v>
                </c:pt>
                <c:pt idx="45">
                  <c:v>2.3967059999999982</c:v>
                </c:pt>
                <c:pt idx="46">
                  <c:v>188.36769600000002</c:v>
                </c:pt>
                <c:pt idx="47">
                  <c:v>85.799055999999993</c:v>
                </c:pt>
                <c:pt idx="48">
                  <c:v>33.571293999999995</c:v>
                </c:pt>
                <c:pt idx="49">
                  <c:v>1.3631199999999954</c:v>
                </c:pt>
                <c:pt idx="50">
                  <c:v>0.19014400000000023</c:v>
                </c:pt>
                <c:pt idx="51">
                  <c:v>12.473674000000001</c:v>
                </c:pt>
                <c:pt idx="52">
                  <c:v>-5.4029160000000003</c:v>
                </c:pt>
                <c:pt idx="53">
                  <c:v>-27.475497999999998</c:v>
                </c:pt>
                <c:pt idx="54">
                  <c:v>-11.254766</c:v>
                </c:pt>
                <c:pt idx="55">
                  <c:v>20.811032000000001</c:v>
                </c:pt>
                <c:pt idx="56">
                  <c:v>1.1222839999999996</c:v>
                </c:pt>
                <c:pt idx="57">
                  <c:v>-6.7709719999999995</c:v>
                </c:pt>
                <c:pt idx="58">
                  <c:v>-19.261465999999999</c:v>
                </c:pt>
                <c:pt idx="59">
                  <c:v>-9.7793939999999999</c:v>
                </c:pt>
                <c:pt idx="60">
                  <c:v>18.785719999999998</c:v>
                </c:pt>
                <c:pt idx="61">
                  <c:v>-2.5694920000000012</c:v>
                </c:pt>
                <c:pt idx="62">
                  <c:v>-5.5054859999999994</c:v>
                </c:pt>
                <c:pt idx="63">
                  <c:v>1.061094</c:v>
                </c:pt>
                <c:pt idx="64">
                  <c:v>-9.1989860000000014</c:v>
                </c:pt>
                <c:pt idx="65">
                  <c:v>-21.766008000000003</c:v>
                </c:pt>
                <c:pt idx="66">
                  <c:v>-1.109622000000003</c:v>
                </c:pt>
              </c:numCache>
            </c:numRef>
          </c:yVal>
          <c:smooth val="1"/>
          <c:extLst>
            <c:ext xmlns:c16="http://schemas.microsoft.com/office/drawing/2014/chart" uri="{C3380CC4-5D6E-409C-BE32-E72D297353CC}">
              <c16:uniqueId val="{0000001F-B264-4FFD-8D48-86543EB9FAB2}"/>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Comparison!$BB$4:$BB$70</c:f>
              <c:numCache>
                <c:formatCode>0.00</c:formatCode>
                <c:ptCount val="67"/>
                <c:pt idx="0">
                  <c:v>70.0175499999999</c:v>
                </c:pt>
                <c:pt idx="1">
                  <c:v>39.828680000000105</c:v>
                </c:pt>
                <c:pt idx="2">
                  <c:v>23.583810000000099</c:v>
                </c:pt>
                <c:pt idx="3">
                  <c:v>22.730910000000101</c:v>
                </c:pt>
                <c:pt idx="4">
                  <c:v>23.603650000000101</c:v>
                </c:pt>
                <c:pt idx="5">
                  <c:v>23.603649999999899</c:v>
                </c:pt>
                <c:pt idx="6">
                  <c:v>24.040019999999899</c:v>
                </c:pt>
                <c:pt idx="7">
                  <c:v>24.972269999999799</c:v>
                </c:pt>
                <c:pt idx="8">
                  <c:v>24.793749999999999</c:v>
                </c:pt>
                <c:pt idx="9">
                  <c:v>24.5160599999999</c:v>
                </c:pt>
                <c:pt idx="10">
                  <c:v>29.809785999999992</c:v>
                </c:pt>
                <c:pt idx="11">
                  <c:v>19.033522000000001</c:v>
                </c:pt>
                <c:pt idx="12">
                  <c:v>37.985829999999993</c:v>
                </c:pt>
                <c:pt idx="13">
                  <c:v>41.938178000000001</c:v>
                </c:pt>
                <c:pt idx="14">
                  <c:v>24.659790000000001</c:v>
                </c:pt>
                <c:pt idx="15">
                  <c:v>3.4259199999999983</c:v>
                </c:pt>
                <c:pt idx="16">
                  <c:v>-0.52760200000000035</c:v>
                </c:pt>
                <c:pt idx="17">
                  <c:v>15.498979999999996</c:v>
                </c:pt>
                <c:pt idx="18">
                  <c:v>19.180725999999996</c:v>
                </c:pt>
                <c:pt idx="19">
                  <c:v>26.040343999999997</c:v>
                </c:pt>
                <c:pt idx="20">
                  <c:v>17.507805999999995</c:v>
                </c:pt>
                <c:pt idx="21">
                  <c:v>8.4644880000000011</c:v>
                </c:pt>
                <c:pt idx="22">
                  <c:v>0.14888199999999779</c:v>
                </c:pt>
                <c:pt idx="23">
                  <c:v>7.0302340000000001</c:v>
                </c:pt>
                <c:pt idx="24">
                  <c:v>23.852601999999997</c:v>
                </c:pt>
                <c:pt idx="25">
                  <c:v>40.074694000000001</c:v>
                </c:pt>
                <c:pt idx="26">
                  <c:v>21.803582000000002</c:v>
                </c:pt>
                <c:pt idx="27">
                  <c:v>8.1729199999999995</c:v>
                </c:pt>
                <c:pt idx="28">
                  <c:v>14.445949999999996</c:v>
                </c:pt>
                <c:pt idx="29">
                  <c:v>39.663323999999996</c:v>
                </c:pt>
                <c:pt idx="30">
                  <c:v>38.334448000000002</c:v>
                </c:pt>
                <c:pt idx="31">
                  <c:v>13.166246000000003</c:v>
                </c:pt>
                <c:pt idx="32">
                  <c:v>8.8944699999999983</c:v>
                </c:pt>
                <c:pt idx="33">
                  <c:v>2.3967059999999982</c:v>
                </c:pt>
                <c:pt idx="34">
                  <c:v>188.36769600000002</c:v>
                </c:pt>
                <c:pt idx="35">
                  <c:v>85.799055999999993</c:v>
                </c:pt>
                <c:pt idx="36">
                  <c:v>33.571293999999995</c:v>
                </c:pt>
                <c:pt idx="37">
                  <c:v>1.3631199999999954</c:v>
                </c:pt>
                <c:pt idx="38">
                  <c:v>0.19014400000000023</c:v>
                </c:pt>
                <c:pt idx="39">
                  <c:v>12.473674000000001</c:v>
                </c:pt>
                <c:pt idx="40">
                  <c:v>-5.4029160000000003</c:v>
                </c:pt>
                <c:pt idx="41">
                  <c:v>-27.475497999999998</c:v>
                </c:pt>
                <c:pt idx="42">
                  <c:v>-11.254766</c:v>
                </c:pt>
                <c:pt idx="43">
                  <c:v>20.811032000000001</c:v>
                </c:pt>
                <c:pt idx="44">
                  <c:v>1.1222839999999996</c:v>
                </c:pt>
                <c:pt idx="45">
                  <c:v>-6.7709719999999995</c:v>
                </c:pt>
                <c:pt idx="46">
                  <c:v>-19.261465999999999</c:v>
                </c:pt>
                <c:pt idx="47">
                  <c:v>-9.7793939999999999</c:v>
                </c:pt>
                <c:pt idx="48">
                  <c:v>18.785719999999998</c:v>
                </c:pt>
                <c:pt idx="49">
                  <c:v>-2.5694920000000012</c:v>
                </c:pt>
                <c:pt idx="50">
                  <c:v>-5.5054859999999994</c:v>
                </c:pt>
                <c:pt idx="51">
                  <c:v>1.061094</c:v>
                </c:pt>
                <c:pt idx="52">
                  <c:v>-9.1989860000000014</c:v>
                </c:pt>
                <c:pt idx="53">
                  <c:v>-21.766008000000003</c:v>
                </c:pt>
                <c:pt idx="54">
                  <c:v>-1.109622000000003</c:v>
                </c:pt>
                <c:pt idx="55">
                  <c:v>15.392737999999998</c:v>
                </c:pt>
                <c:pt idx="56">
                  <c:v>9.8448719999999987</c:v>
                </c:pt>
                <c:pt idx="57">
                  <c:v>0.60159199999999691</c:v>
                </c:pt>
                <c:pt idx="58">
                  <c:v>-11.55139</c:v>
                </c:pt>
                <c:pt idx="59">
                  <c:v>38.657699999999991</c:v>
                </c:pt>
                <c:pt idx="60">
                  <c:v>66.418819999999997</c:v>
                </c:pt>
                <c:pt idx="61">
                  <c:v>-26.212883999999999</c:v>
                </c:pt>
                <c:pt idx="62">
                  <c:v>-26.211384000000006</c:v>
                </c:pt>
                <c:pt idx="63">
                  <c:v>22.368065999999995</c:v>
                </c:pt>
                <c:pt idx="64">
                  <c:v>30.872809999999998</c:v>
                </c:pt>
                <c:pt idx="65">
                  <c:v>29.917686</c:v>
                </c:pt>
                <c:pt idx="66">
                  <c:v>14.515779999999999</c:v>
                </c:pt>
              </c:numCache>
            </c:numRef>
          </c:yVal>
          <c:smooth val="1"/>
          <c:extLst>
            <c:ext xmlns:c16="http://schemas.microsoft.com/office/drawing/2014/chart" uri="{C3380CC4-5D6E-409C-BE32-E72D297353CC}">
              <c16:uniqueId val="{00000020-B264-4FFD-8D48-86543EB9FAB2}"/>
            </c:ext>
          </c:extLst>
        </c:ser>
        <c:ser>
          <c:idx val="0"/>
          <c:order val="30"/>
          <c:tx>
            <c:v>Min</c:v>
          </c:tx>
          <c:spPr>
            <a:ln w="28575">
              <a:solidFill>
                <a:srgbClr val="000000"/>
              </a:solidFill>
              <a:prstDash val="solid"/>
            </a:ln>
          </c:spPr>
          <c:marker>
            <c:symbol val="none"/>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Comparison!$V$4:$V$70</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yVal>
          <c:smooth val="1"/>
          <c:extLst>
            <c:ext xmlns:c16="http://schemas.microsoft.com/office/drawing/2014/chart" uri="{C3380CC4-5D6E-409C-BE32-E72D297353CC}">
              <c16:uniqueId val="{00000021-B264-4FFD-8D48-86543EB9FAB2}"/>
            </c:ext>
          </c:extLst>
        </c:ser>
        <c:ser>
          <c:idx val="1"/>
          <c:order val="31"/>
          <c:tx>
            <c:v>Max</c:v>
          </c:tx>
          <c:spPr>
            <a:ln w="28575">
              <a:solidFill>
                <a:srgbClr val="000000"/>
              </a:solidFill>
              <a:prstDash val="solid"/>
            </a:ln>
          </c:spPr>
          <c:marker>
            <c:symbol val="none"/>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Comparison!$W$4:$W$70</c:f>
              <c:numCache>
                <c:formatCode>0.00</c:formatCode>
                <c:ptCount val="67"/>
                <c:pt idx="0">
                  <c:v>27.904</c:v>
                </c:pt>
                <c:pt idx="1">
                  <c:v>26.388999999999999</c:v>
                </c:pt>
                <c:pt idx="2">
                  <c:v>7.2990000000000004</c:v>
                </c:pt>
                <c:pt idx="3">
                  <c:v>-8.9860000000000007</c:v>
                </c:pt>
                <c:pt idx="4">
                  <c:v>10.678000000000001</c:v>
                </c:pt>
                <c:pt idx="5">
                  <c:v>43.854999999999997</c:v>
                </c:pt>
                <c:pt idx="6">
                  <c:v>42.279000000000003</c:v>
                </c:pt>
                <c:pt idx="7">
                  <c:v>35.32</c:v>
                </c:pt>
                <c:pt idx="8">
                  <c:v>31.83</c:v>
                </c:pt>
                <c:pt idx="9">
                  <c:v>49.607999999999997</c:v>
                </c:pt>
                <c:pt idx="10">
                  <c:v>53.399000000000001</c:v>
                </c:pt>
                <c:pt idx="11">
                  <c:v>40.518000000000001</c:v>
                </c:pt>
                <c:pt idx="12">
                  <c:v>32.569000000000003</c:v>
                </c:pt>
                <c:pt idx="13">
                  <c:v>26.478999999999999</c:v>
                </c:pt>
                <c:pt idx="14">
                  <c:v>8.2379999999999995</c:v>
                </c:pt>
                <c:pt idx="15">
                  <c:v>12.888999999999999</c:v>
                </c:pt>
                <c:pt idx="16">
                  <c:v>17.355</c:v>
                </c:pt>
                <c:pt idx="17">
                  <c:v>43.845999999999997</c:v>
                </c:pt>
                <c:pt idx="18">
                  <c:v>42.912999999999997</c:v>
                </c:pt>
                <c:pt idx="19">
                  <c:v>35.139000000000003</c:v>
                </c:pt>
                <c:pt idx="20">
                  <c:v>23.611000000000001</c:v>
                </c:pt>
                <c:pt idx="21">
                  <c:v>27.126000000000001</c:v>
                </c:pt>
                <c:pt idx="22">
                  <c:v>29.402999999999999</c:v>
                </c:pt>
                <c:pt idx="23">
                  <c:v>35.088000000000001</c:v>
                </c:pt>
                <c:pt idx="24">
                  <c:v>76.022000000000006</c:v>
                </c:pt>
                <c:pt idx="25">
                  <c:v>52.514000000000003</c:v>
                </c:pt>
                <c:pt idx="26">
                  <c:v>23.488</c:v>
                </c:pt>
                <c:pt idx="27">
                  <c:v>25.555</c:v>
                </c:pt>
                <c:pt idx="28">
                  <c:v>36.734000000000002</c:v>
                </c:pt>
                <c:pt idx="29">
                  <c:v>56.591999999999999</c:v>
                </c:pt>
                <c:pt idx="30">
                  <c:v>36.896999999999998</c:v>
                </c:pt>
                <c:pt idx="31">
                  <c:v>35.139000000000003</c:v>
                </c:pt>
                <c:pt idx="32">
                  <c:v>23.611000000000001</c:v>
                </c:pt>
                <c:pt idx="33">
                  <c:v>27.126000000000001</c:v>
                </c:pt>
                <c:pt idx="34">
                  <c:v>29.402999999999999</c:v>
                </c:pt>
                <c:pt idx="35">
                  <c:v>35.088000000000001</c:v>
                </c:pt>
                <c:pt idx="36">
                  <c:v>76.022000000000006</c:v>
                </c:pt>
                <c:pt idx="37">
                  <c:v>52.514000000000003</c:v>
                </c:pt>
                <c:pt idx="38">
                  <c:v>23.488</c:v>
                </c:pt>
                <c:pt idx="39">
                  <c:v>25.555</c:v>
                </c:pt>
                <c:pt idx="40">
                  <c:v>36.734000000000002</c:v>
                </c:pt>
                <c:pt idx="41">
                  <c:v>56.591999999999999</c:v>
                </c:pt>
                <c:pt idx="42">
                  <c:v>36.896999999999998</c:v>
                </c:pt>
                <c:pt idx="43">
                  <c:v>35.139000000000003</c:v>
                </c:pt>
                <c:pt idx="44">
                  <c:v>23.611000000000001</c:v>
                </c:pt>
                <c:pt idx="45">
                  <c:v>27.126000000000001</c:v>
                </c:pt>
                <c:pt idx="46">
                  <c:v>29.402999999999999</c:v>
                </c:pt>
                <c:pt idx="47">
                  <c:v>35.088000000000001</c:v>
                </c:pt>
                <c:pt idx="48">
                  <c:v>76.022000000000006</c:v>
                </c:pt>
                <c:pt idx="49">
                  <c:v>52.514000000000003</c:v>
                </c:pt>
                <c:pt idx="50">
                  <c:v>23.488</c:v>
                </c:pt>
                <c:pt idx="51">
                  <c:v>25.555</c:v>
                </c:pt>
                <c:pt idx="52">
                  <c:v>36.734000000000002</c:v>
                </c:pt>
                <c:pt idx="53">
                  <c:v>56.591999999999999</c:v>
                </c:pt>
                <c:pt idx="54">
                  <c:v>36.896999999999998</c:v>
                </c:pt>
                <c:pt idx="55">
                  <c:v>35.139000000000003</c:v>
                </c:pt>
                <c:pt idx="56">
                  <c:v>23.611000000000001</c:v>
                </c:pt>
                <c:pt idx="57">
                  <c:v>27.126000000000001</c:v>
                </c:pt>
                <c:pt idx="58">
                  <c:v>29.402999999999999</c:v>
                </c:pt>
                <c:pt idx="59">
                  <c:v>35.088000000000001</c:v>
                </c:pt>
                <c:pt idx="60">
                  <c:v>76.022000000000006</c:v>
                </c:pt>
                <c:pt idx="61">
                  <c:v>52.514000000000003</c:v>
                </c:pt>
                <c:pt idx="62">
                  <c:v>23.488</c:v>
                </c:pt>
                <c:pt idx="63">
                  <c:v>25.555</c:v>
                </c:pt>
                <c:pt idx="64">
                  <c:v>36.734000000000002</c:v>
                </c:pt>
                <c:pt idx="65">
                  <c:v>56.591999999999999</c:v>
                </c:pt>
                <c:pt idx="66">
                  <c:v>36.896999999999998</c:v>
                </c:pt>
              </c:numCache>
            </c:numRef>
          </c:yVal>
          <c:smooth val="1"/>
          <c:extLst>
            <c:ext xmlns:c16="http://schemas.microsoft.com/office/drawing/2014/chart" uri="{C3380CC4-5D6E-409C-BE32-E72D297353CC}">
              <c16:uniqueId val="{00000022-B264-4FFD-8D48-86543EB9FAB2}"/>
            </c:ext>
          </c:extLst>
        </c:ser>
        <c:ser>
          <c:idx val="2"/>
          <c:order val="32"/>
          <c:tx>
            <c:v>Most</c:v>
          </c:tx>
          <c:spPr>
            <a:ln w="28575">
              <a:solidFill>
                <a:srgbClr val="000000"/>
              </a:solidFill>
              <a:prstDash val="solid"/>
            </a:ln>
          </c:spPr>
          <c:marker>
            <c:symbol val="none"/>
          </c:marker>
          <c:xVal>
            <c:numRef>
              <c:f>Comparison!$U$4:$U$70</c:f>
              <c:numCache>
                <c:formatCode>[$-409]mmmm\-yy;@</c:formatCode>
                <c:ptCount val="67"/>
                <c:pt idx="0">
                  <c:v>45352</c:v>
                </c:pt>
                <c:pt idx="1">
                  <c:v>45383</c:v>
                </c:pt>
                <c:pt idx="2">
                  <c:v>45413</c:v>
                </c:pt>
                <c:pt idx="3">
                  <c:v>45444</c:v>
                </c:pt>
                <c:pt idx="4">
                  <c:v>45474</c:v>
                </c:pt>
                <c:pt idx="5">
                  <c:v>45505</c:v>
                </c:pt>
                <c:pt idx="6">
                  <c:v>45536</c:v>
                </c:pt>
                <c:pt idx="7">
                  <c:v>45566</c:v>
                </c:pt>
                <c:pt idx="8">
                  <c:v>45597</c:v>
                </c:pt>
                <c:pt idx="9">
                  <c:v>45627</c:v>
                </c:pt>
                <c:pt idx="10">
                  <c:v>45658</c:v>
                </c:pt>
                <c:pt idx="11">
                  <c:v>45689</c:v>
                </c:pt>
                <c:pt idx="12">
                  <c:v>45717</c:v>
                </c:pt>
                <c:pt idx="13">
                  <c:v>45748</c:v>
                </c:pt>
                <c:pt idx="14">
                  <c:v>45778</c:v>
                </c:pt>
                <c:pt idx="15">
                  <c:v>45809</c:v>
                </c:pt>
                <c:pt idx="16">
                  <c:v>45839</c:v>
                </c:pt>
                <c:pt idx="17">
                  <c:v>45870</c:v>
                </c:pt>
                <c:pt idx="18">
                  <c:v>45901</c:v>
                </c:pt>
                <c:pt idx="19">
                  <c:v>45931</c:v>
                </c:pt>
                <c:pt idx="20">
                  <c:v>45962</c:v>
                </c:pt>
                <c:pt idx="21">
                  <c:v>45992</c:v>
                </c:pt>
                <c:pt idx="22">
                  <c:v>46023</c:v>
                </c:pt>
                <c:pt idx="23">
                  <c:v>46054</c:v>
                </c:pt>
                <c:pt idx="24">
                  <c:v>46082</c:v>
                </c:pt>
                <c:pt idx="25">
                  <c:v>46113</c:v>
                </c:pt>
                <c:pt idx="26">
                  <c:v>46143</c:v>
                </c:pt>
                <c:pt idx="27">
                  <c:v>46174</c:v>
                </c:pt>
                <c:pt idx="28">
                  <c:v>46204</c:v>
                </c:pt>
                <c:pt idx="29">
                  <c:v>46235</c:v>
                </c:pt>
                <c:pt idx="30">
                  <c:v>46266</c:v>
                </c:pt>
                <c:pt idx="31">
                  <c:v>46296</c:v>
                </c:pt>
                <c:pt idx="32">
                  <c:v>46327</c:v>
                </c:pt>
                <c:pt idx="33">
                  <c:v>46357</c:v>
                </c:pt>
                <c:pt idx="34">
                  <c:v>46388</c:v>
                </c:pt>
                <c:pt idx="35">
                  <c:v>46419</c:v>
                </c:pt>
                <c:pt idx="36">
                  <c:v>46447</c:v>
                </c:pt>
                <c:pt idx="37">
                  <c:v>46478</c:v>
                </c:pt>
                <c:pt idx="38">
                  <c:v>46508</c:v>
                </c:pt>
                <c:pt idx="39">
                  <c:v>46539</c:v>
                </c:pt>
                <c:pt idx="40">
                  <c:v>46569</c:v>
                </c:pt>
                <c:pt idx="41">
                  <c:v>46600</c:v>
                </c:pt>
                <c:pt idx="42">
                  <c:v>46631</c:v>
                </c:pt>
                <c:pt idx="43">
                  <c:v>46661</c:v>
                </c:pt>
                <c:pt idx="44">
                  <c:v>46692</c:v>
                </c:pt>
                <c:pt idx="45">
                  <c:v>46722</c:v>
                </c:pt>
                <c:pt idx="46">
                  <c:v>46753</c:v>
                </c:pt>
                <c:pt idx="47">
                  <c:v>46784</c:v>
                </c:pt>
                <c:pt idx="48">
                  <c:v>46813</c:v>
                </c:pt>
                <c:pt idx="49">
                  <c:v>46844</c:v>
                </c:pt>
                <c:pt idx="50">
                  <c:v>46874</c:v>
                </c:pt>
                <c:pt idx="51">
                  <c:v>46905</c:v>
                </c:pt>
                <c:pt idx="52">
                  <c:v>46935</c:v>
                </c:pt>
                <c:pt idx="53">
                  <c:v>46966</c:v>
                </c:pt>
                <c:pt idx="54">
                  <c:v>46997</c:v>
                </c:pt>
                <c:pt idx="55">
                  <c:v>47027</c:v>
                </c:pt>
                <c:pt idx="56">
                  <c:v>47058</c:v>
                </c:pt>
                <c:pt idx="57">
                  <c:v>47088</c:v>
                </c:pt>
                <c:pt idx="58">
                  <c:v>47119</c:v>
                </c:pt>
                <c:pt idx="59">
                  <c:v>47150</c:v>
                </c:pt>
                <c:pt idx="60">
                  <c:v>47178</c:v>
                </c:pt>
                <c:pt idx="61" formatCode="[$-409]mmmm\ d\,\ yyyy;@">
                  <c:v>47209</c:v>
                </c:pt>
                <c:pt idx="62" formatCode="[$-409]mmmm\ d\,\ yyyy;@">
                  <c:v>47239</c:v>
                </c:pt>
                <c:pt idx="63" formatCode="[$-409]mmmm\ d\,\ yyyy;@">
                  <c:v>47270</c:v>
                </c:pt>
                <c:pt idx="64" formatCode="[$-409]mmmm\ d\,\ yyyy;@">
                  <c:v>47300</c:v>
                </c:pt>
                <c:pt idx="65" formatCode="[$-409]mmmm\ d\,\ yyyy;@">
                  <c:v>47331</c:v>
                </c:pt>
                <c:pt idx="66" formatCode="[$-409]mmmm\ d\,\ yyyy;@">
                  <c:v>47362</c:v>
                </c:pt>
              </c:numCache>
            </c:numRef>
          </c:xVal>
          <c:yVal>
            <c:numRef>
              <c:f>Comparison!$X$4:$X$70</c:f>
              <c:numCache>
                <c:formatCode>0.00</c:formatCode>
                <c:ptCount val="67"/>
                <c:pt idx="0">
                  <c:v>76.022000000000006</c:v>
                </c:pt>
                <c:pt idx="1">
                  <c:v>52.514000000000003</c:v>
                </c:pt>
                <c:pt idx="2">
                  <c:v>23.488</c:v>
                </c:pt>
                <c:pt idx="3">
                  <c:v>25.555</c:v>
                </c:pt>
                <c:pt idx="4">
                  <c:v>36.734000000000002</c:v>
                </c:pt>
                <c:pt idx="5">
                  <c:v>56.591999999999999</c:v>
                </c:pt>
                <c:pt idx="6">
                  <c:v>36.896999999999998</c:v>
                </c:pt>
                <c:pt idx="7">
                  <c:v>35.139000000000003</c:v>
                </c:pt>
                <c:pt idx="8">
                  <c:v>23.611000000000001</c:v>
                </c:pt>
                <c:pt idx="9">
                  <c:v>27.126000000000001</c:v>
                </c:pt>
                <c:pt idx="10">
                  <c:v>29.402999999999999</c:v>
                </c:pt>
                <c:pt idx="11">
                  <c:v>35.088000000000001</c:v>
                </c:pt>
                <c:pt idx="12">
                  <c:v>76.022000000000006</c:v>
                </c:pt>
                <c:pt idx="13">
                  <c:v>52.514000000000003</c:v>
                </c:pt>
                <c:pt idx="14">
                  <c:v>23.488</c:v>
                </c:pt>
                <c:pt idx="15">
                  <c:v>25.555</c:v>
                </c:pt>
                <c:pt idx="16">
                  <c:v>36.734000000000002</c:v>
                </c:pt>
                <c:pt idx="17">
                  <c:v>56.591999999999999</c:v>
                </c:pt>
                <c:pt idx="18">
                  <c:v>36.896999999999998</c:v>
                </c:pt>
                <c:pt idx="19">
                  <c:v>35.139000000000003</c:v>
                </c:pt>
                <c:pt idx="20">
                  <c:v>23.611000000000001</c:v>
                </c:pt>
                <c:pt idx="21">
                  <c:v>27.126000000000001</c:v>
                </c:pt>
                <c:pt idx="22">
                  <c:v>29.402999999999999</c:v>
                </c:pt>
                <c:pt idx="23">
                  <c:v>35.088000000000001</c:v>
                </c:pt>
                <c:pt idx="24">
                  <c:v>76.022000000000006</c:v>
                </c:pt>
                <c:pt idx="25">
                  <c:v>52.514000000000003</c:v>
                </c:pt>
                <c:pt idx="26">
                  <c:v>23.488</c:v>
                </c:pt>
                <c:pt idx="27">
                  <c:v>25.555</c:v>
                </c:pt>
                <c:pt idx="28">
                  <c:v>36.734000000000002</c:v>
                </c:pt>
                <c:pt idx="29">
                  <c:v>56.591999999999999</c:v>
                </c:pt>
                <c:pt idx="30">
                  <c:v>36.896999999999998</c:v>
                </c:pt>
                <c:pt idx="31">
                  <c:v>35.139000000000003</c:v>
                </c:pt>
                <c:pt idx="32">
                  <c:v>23.611000000000001</c:v>
                </c:pt>
                <c:pt idx="33">
                  <c:v>27.126000000000001</c:v>
                </c:pt>
                <c:pt idx="34">
                  <c:v>29.402999999999999</c:v>
                </c:pt>
                <c:pt idx="35">
                  <c:v>35.088000000000001</c:v>
                </c:pt>
                <c:pt idx="36">
                  <c:v>76.022000000000006</c:v>
                </c:pt>
                <c:pt idx="37">
                  <c:v>52.514000000000003</c:v>
                </c:pt>
                <c:pt idx="38">
                  <c:v>23.488</c:v>
                </c:pt>
                <c:pt idx="39">
                  <c:v>25.555</c:v>
                </c:pt>
                <c:pt idx="40">
                  <c:v>36.734000000000002</c:v>
                </c:pt>
                <c:pt idx="41">
                  <c:v>56.591999999999999</c:v>
                </c:pt>
                <c:pt idx="42">
                  <c:v>36.896999999999998</c:v>
                </c:pt>
                <c:pt idx="43">
                  <c:v>35.139000000000003</c:v>
                </c:pt>
                <c:pt idx="44">
                  <c:v>23.611000000000001</c:v>
                </c:pt>
                <c:pt idx="45">
                  <c:v>27.126000000000001</c:v>
                </c:pt>
                <c:pt idx="46">
                  <c:v>29.402999999999999</c:v>
                </c:pt>
                <c:pt idx="47">
                  <c:v>35.088000000000001</c:v>
                </c:pt>
                <c:pt idx="48">
                  <c:v>76.022000000000006</c:v>
                </c:pt>
                <c:pt idx="49">
                  <c:v>52.514000000000003</c:v>
                </c:pt>
                <c:pt idx="50">
                  <c:v>23.488</c:v>
                </c:pt>
                <c:pt idx="51">
                  <c:v>25.555</c:v>
                </c:pt>
                <c:pt idx="52">
                  <c:v>36.734000000000002</c:v>
                </c:pt>
                <c:pt idx="53">
                  <c:v>56.591999999999999</c:v>
                </c:pt>
                <c:pt idx="54">
                  <c:v>36.896999999999998</c:v>
                </c:pt>
                <c:pt idx="55">
                  <c:v>35.139000000000003</c:v>
                </c:pt>
                <c:pt idx="56">
                  <c:v>23.611000000000001</c:v>
                </c:pt>
                <c:pt idx="57">
                  <c:v>27.126000000000001</c:v>
                </c:pt>
                <c:pt idx="58">
                  <c:v>29.402999999999999</c:v>
                </c:pt>
                <c:pt idx="59">
                  <c:v>35.088000000000001</c:v>
                </c:pt>
                <c:pt idx="60">
                  <c:v>76.022000000000006</c:v>
                </c:pt>
                <c:pt idx="61">
                  <c:v>52.514000000000003</c:v>
                </c:pt>
                <c:pt idx="62">
                  <c:v>23.488</c:v>
                </c:pt>
                <c:pt idx="63">
                  <c:v>25.555</c:v>
                </c:pt>
                <c:pt idx="64">
                  <c:v>36.734000000000002</c:v>
                </c:pt>
                <c:pt idx="65">
                  <c:v>56.591999999999999</c:v>
                </c:pt>
                <c:pt idx="66">
                  <c:v>36.896999999999998</c:v>
                </c:pt>
              </c:numCache>
            </c:numRef>
          </c:yVal>
          <c:smooth val="1"/>
          <c:extLst>
            <c:ext xmlns:c16="http://schemas.microsoft.com/office/drawing/2014/chart" uri="{C3380CC4-5D6E-409C-BE32-E72D297353CC}">
              <c16:uniqueId val="{00000023-B264-4FFD-8D48-86543EB9FAB2}"/>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3" val="6"/>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3" val="0"/>
</file>

<file path=xl/ctrlProps/ctrlProp26.xml><?xml version="1.0" encoding="utf-8"?>
<formControlPr xmlns="http://schemas.microsoft.com/office/spreadsheetml/2009/9/main" objectType="Drop" dropStyle="combo" dx="16" fmlaLink="$D$3" fmlaRange="RunInformation!$K$3:$K$52" sel="16" val="14"/>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19050</xdr:rowOff>
        </xdr:from>
        <xdr:to>
          <xdr:col>3</xdr:col>
          <xdr:colOff>514350</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57150</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23</xdr:row>
          <xdr:rowOff>171450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25</xdr:row>
          <xdr:rowOff>171450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26</xdr:row>
          <xdr:rowOff>171450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13</xdr:row>
          <xdr:rowOff>171450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171450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27</xdr:row>
          <xdr:rowOff>171450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14</xdr:row>
          <xdr:rowOff>171450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15</xdr:row>
          <xdr:rowOff>171450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16</xdr:row>
          <xdr:rowOff>171450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57150</xdr:rowOff>
        </xdr:from>
        <xdr:to>
          <xdr:col>3</xdr:col>
          <xdr:colOff>514350</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247650</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xdr:row>
          <xdr:rowOff>0</xdr:rowOff>
        </xdr:from>
        <xdr:to>
          <xdr:col>2</xdr:col>
          <xdr:colOff>400050</xdr:colOff>
          <xdr:row>3</xdr:row>
          <xdr:rowOff>19050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xdr:row>
          <xdr:rowOff>19050</xdr:rowOff>
        </xdr:from>
        <xdr:to>
          <xdr:col>3</xdr:col>
          <xdr:colOff>409575</xdr:colOff>
          <xdr:row>3</xdr:row>
          <xdr:rowOff>19050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19050</xdr:rowOff>
        </xdr:from>
        <xdr:to>
          <xdr:col>3</xdr:col>
          <xdr:colOff>171450</xdr:colOff>
          <xdr:row>6</xdr:row>
          <xdr:rowOff>19050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361950</xdr:colOff>
          <xdr:row>4</xdr:row>
          <xdr:rowOff>114300</xdr:rowOff>
        </xdr:from>
        <xdr:to>
          <xdr:col>3</xdr:col>
          <xdr:colOff>152400</xdr:colOff>
          <xdr:row>5</xdr:row>
          <xdr:rowOff>133350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590550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32</xdr:row>
          <xdr:rowOff>133350</xdr:rowOff>
        </xdr:from>
        <xdr:to>
          <xdr:col>1</xdr:col>
          <xdr:colOff>438150</xdr:colOff>
          <xdr:row>34</xdr:row>
          <xdr:rowOff>19050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19050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19050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67</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590550</xdr:colOff>
          <xdr:row>41</xdr:row>
          <xdr:rowOff>19050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19050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18</xdr:row>
          <xdr:rowOff>171450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19</xdr:row>
          <xdr:rowOff>171450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19050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20</xdr:row>
          <xdr:rowOff>171450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21</xdr:row>
          <xdr:rowOff>171450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22</xdr:row>
          <xdr:rowOff>171450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171450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171450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171450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171450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104775</xdr:rowOff>
        </xdr:from>
        <xdr:to>
          <xdr:col>6</xdr:col>
          <xdr:colOff>552450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19050</xdr:rowOff>
        </xdr:from>
        <xdr:to>
          <xdr:col>50</xdr:col>
          <xdr:colOff>95250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22" connectionId="8" xr16:uid="{5228DD13-46E3-4E60-BD67-63ED8A54C987}"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22" connectionId="6" xr16:uid="{422736CE-B031-46F7-94D9-74AD60AA2654}"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22" connectionId="15" xr16:uid="{FFEAF409-2817-4367-9E16-8341FB89D71D}"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22" connectionId="14" xr16:uid="{3CEBFFC0-228B-48F2-95F4-6FFB5849D8C7}"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22" connectionId="13" xr16:uid="{AD7C8F97-B481-44F4-BDA7-F1D308D75223}"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22" connectionId="12" xr16:uid="{0DDD2C5F-3D17-4679-9801-AF310BA59B6E}"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22" connectionId="11" xr16:uid="{DFE91781-05DB-4582-A547-04528A70CF6E}"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22" connectionId="10" xr16:uid="{37D89E8D-A0BA-4F1C-BC8D-C22381B31F6C}"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22" connectionId="9" xr16:uid="{349D83DC-43D8-4DA1-AE10-5CA30639BD63}"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22" connectionId="7" xr16:uid="{99AB128B-775F-4D4B-BDD8-C5E948DDA6A2}"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22" connectionId="3" xr16:uid="{8882B544-66E6-409C-BE97-33CE4495F75D}"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23" connectionId="1" xr16:uid="{81AE9290-AE43-4484-9D3E-3C099DD691A9}"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121" connectionId="8" xr16:uid="{4DACF50D-CAD5-4931-AB54-ABFA3BE2CC2D}"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121" connectionId="6" xr16:uid="{64D06502-8C25-4C16-A31E-EA8C56A4E5F2}"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5yr.adj.espmvol_121" connectionId="15" xr16:uid="{FB32182A-B99C-42DE-9682-A3058AF80E75}"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5yr.adj.espmvol_121" connectionId="14" xr16:uid="{A6A1FB3D-844D-4027-9CAE-73E4EF8CC15A}"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121" connectionId="13" xr16:uid="{880D9DDB-DD49-4241-A047-7353D41D775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5yr.adj.espmvol_121" connectionId="12" xr16:uid="{63B0BBEC-3515-48A9-A576-60623E041BA3}"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5yr.adj.espmvol_121" connectionId="11" xr16:uid="{14F95637-1321-4B8C-83FA-13F9886571D9}"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5yr.adj.espmvol_121" connectionId="10" xr16:uid="{45033B0B-314B-4F34-8445-63E68FA66F41}"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5yr.adj.espmvol_121" connectionId="9" xr16:uid="{35F45A58-3662-40E2-A36A-D320760D9255}"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121" connectionId="7" xr16:uid="{F13F372C-8946-43CF-A944-036B74826CE1}"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5yr.adj.espmvol_121" connectionId="3" xr16:uid="{A56A8DDB-240C-451F-AB02-7A79974EA1BE}"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122" connectionId="1" xr16:uid="{50577551-8C0A-46AE-8C39-98EB8BCDAEDE}"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CLSC2.espmvol.5yr.adj.espmvol_113" connectionId="3" xr16:uid="{50F0CD31-4527-47F9-9802-1D170BD24A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JNC2LOC.espmvol.5yr.adj.espmvol_111" connectionId="8" xr16:uid="{7F7678F7-9301-4F67-A36A-757D61F97B5D}"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RNU1.espmvol.5yr.adj.espmvol_118" connectionId="10" xr16:uid="{700D97BD-7F42-4B47-BEED-46690E2B7BB6}"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BMDC2.espmvol.5yr.adj.espmvol_114" connectionId="1" xr16:uid="{B240F30E-9A85-481D-BA43-256F6446BBC3}"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NVRN5.espmvol.5yr.adj.espmvol_112" connectionId="12" xr16:uid="{3A53A8EF-1995-4E03-B36F-2042276D87A4}"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BRW4.espmvol.5yr.adj.espmvol_115" connectionId="7" xr16:uid="{ED9D07FD-CF16-4F34-A644-C876CE1741F2}"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BRW4.espmvol.5yr.adj.espmvol_114" connectionId="7" xr16:uid="{092E3B24-863E-453A-8A87-E93F7CD235C2}"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YDLC2.espmvol.5yr.adj.espmvol_109" connectionId="15" xr16:uid="{59E92882-346E-4933-9CCA-3C86A120480B}"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MPSC2.espmvol.5yr.adj.espmvol_107" connectionId="11" xr16:uid="{9EA102C6-4A5D-4F6E-B8B7-4BF3103A577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BRW4.espmvol.5yr.adj.espmvol_117" connectionId="7" xr16:uid="{DC25F593-317B-44B8-979C-343CAE0AE26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DRGC2.espmvol.5yr.adj.espmvol_113" connectionId="6" xr16:uid="{AF6D3BF8-E219-46AB-90CC-266BCC0CD0EF}"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DRGC2.espmvol.5yr.adj.espmvol_114" connectionId="6" xr16:uid="{7D45B61E-3C28-49E2-BFB8-900C5801AFAA}"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YDLC2.espmvol.5yr.adj.espmvol_110" connectionId="15" xr16:uid="{BF12E93D-D9D3-4AA9-970C-F8DFAE56CC2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RNU1.espmvol.5yr.adj.espmvol_120" connectionId="10" xr16:uid="{754609BB-4B6E-43CA-94C2-CAF67017891D}"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LDA3.espmvol.5yr.adj.espmvol_111" connectionId="9" xr16:uid="{FC52F6BD-85B9-4152-AFB7-9846A0030A6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BMDC2.espmvol.5yr.adj.espmvol_112" connectionId="1" xr16:uid="{0ED6609D-E054-4CFE-BC55-CF3C5FF2CA3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RNU1.espmvol.5yr.adj.espmvol_116" connectionId="10" xr16:uid="{EEF3928D-F498-406A-9B25-CDA8AB2C030F}"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TPIC2.espmvol.5yr.adj.espmvol_107" connectionId="13" xr16:uid="{DA439828-DE53-46A5-9055-489AFAA14E4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RNU1.espmvol.5yr.adj.espmvol_109" connectionId="10" xr16:uid="{68E91848-2EB8-4782-8DC2-6FF8064B103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DRGC2.espmvol.5yr.adj.espmvol_119" connectionId="6" xr16:uid="{34787E2D-690C-475F-9CCC-139EEBB7255C}"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CLSC2.espmvol.5yr.adj.espmvol_119" connectionId="3" xr16:uid="{9A6E6AC5-249F-40C1-9A88-5A599414FCBC}"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MPSC2.espmvol.5yr.adj.espmvol_113" connectionId="11" xr16:uid="{BC923011-641F-4C2F-835C-53F553E980F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CLSC2.espmvol.5yr.adj.espmvol_109" connectionId="3" xr16:uid="{B2FB59E4-B399-4BC2-A062-63ED2ADBCCC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CLSC2.espmvol.5yr.adj.espmvol_120" connectionId="3" xr16:uid="{E9B034A3-47BA-4B00-AAA4-F5267DBAF9FA}"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JNC2LOC.espmvol.5yr.adj.espmvol_112" connectionId="8" xr16:uid="{FA65A522-A372-4A35-A7D8-906220AE1E1E}"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TPIC2.espmvol.5yr.adj.espmvol_115" connectionId="13" xr16:uid="{DE3B0D3C-9197-4D13-B413-84C2528E43FE}"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BMDC2.espmvol.5yr.adj.espmvol_111" connectionId="1" xr16:uid="{C0C5B986-AF91-45D6-AE3C-63A6FB44496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RNU1.espmvol.5yr.adj.espmvol_108" connectionId="10" xr16:uid="{567922FA-AF2B-4F34-8204-1D9539C544AF}"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BMDC2.espmvol.5yr.adj.espmvol_117" connectionId="1" xr16:uid="{B7A76707-2661-4C13-96C6-CC1260D6E42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VCRC2.espmvol.5yr.adj.espmvol_120" connectionId="14" xr16:uid="{FF1B5106-295F-4075-B106-F1886329D3AC}"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CLSC2.espmvol.5yr.adj.espmvol_108" connectionId="3" xr16:uid="{1A3C8DA4-C575-439A-8BA2-D95E1FFC007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VCRC2.espmvol.5yr.adj.espmvol_116" connectionId="14" xr16:uid="{13BEABB8-D6AA-445D-9C92-B67CC783427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YDLC2.espmvol.5yr.adj.espmvol_114" connectionId="15" xr16:uid="{935735FF-FA99-4E7C-A15E-4C59174AC61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BRW4.espmvol.5yr.adj.espmvol_109" connectionId="7" xr16:uid="{0B9A39C0-4421-453E-9A17-E3F48A2DE1A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DRGC2.espmvol.5yr.adj.espmvol_112" connectionId="6" xr16:uid="{F224EC5A-727F-4A01-A200-251DE6882AF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VCRC2.espmvol.5yr.adj.espmvol_114" connectionId="14" xr16:uid="{9D2E1966-C9AC-4FE4-AFFE-51E274BCE23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NVRN5.espmvol.5yr.adj.espmvol_111" connectionId="12" xr16:uid="{941E6A82-654C-4195-9747-181F0CAD047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NVRN5.espmvol.5yr.adj.espmvol_116" connectionId="12" xr16:uid="{1E758E35-9D08-4091-BC09-13AF199AECF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VCRC2.espmvol.5yr.adj.espmvol_112" connectionId="14" xr16:uid="{014D7D17-586B-4D31-96DD-1871CFFF713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TPIC2.espmvol.5yr.adj.espmvol_109" connectionId="13" xr16:uid="{2D5A2EA3-0C85-47B5-872F-4259947ADC4E}"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VCRC2.espmvol.5yr.adj.espmvol_113" connectionId="14" xr16:uid="{08DDD9E1-42A6-47A7-AF72-7BF546C00E7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BMDC2.espmvol.5yr.adj.espmvol_120" connectionId="1" xr16:uid="{834CE084-0DB3-44D4-9065-B7BDBBA0FA1C}"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LDA3.espmvol.5yr.adj.espmvol_120" connectionId="9" xr16:uid="{8CBF317F-3AC0-4253-B298-A7E7EFA6043C}"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NVRN5.espmvol.5yr.adj.espmvol_118" connectionId="12" xr16:uid="{84380FF1-AE70-45CE-BC76-D941CAF25FBD}"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YDLC2.espmvol.5yr.adj.espmvol_108" connectionId="15" xr16:uid="{241ED544-ACF7-47E9-AFD8-0C0EFA6F17E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BMDC2.espmvol.5yr.adj.espmvol_118" connectionId="1" xr16:uid="{651BBC1F-4B8C-408C-B314-0D48A3C0BD2F}"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RNU1.espmvol.5yr.adj.espmvol_112" connectionId="10" xr16:uid="{2D5B609B-31DD-4227-9288-01E2588CBD3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MPSC2.espmvol.5yr.adj.espmvol_118" connectionId="11" xr16:uid="{6CCF2E7E-264E-413F-97A7-A7243C4715F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NVRN5.espmvol.5yr.adj.espmvol_119" connectionId="12" xr16:uid="{4ADBCBC2-BA3C-4921-B51B-AE5F66245695}"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MPSC2.espmvol.5yr.adj.espmvol_111" connectionId="11" xr16:uid="{526A13EA-BF5C-4A16-BEB2-58B3AC3C7C8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RNU1.espmvol.5yr.adj.espmvol_114" connectionId="10" xr16:uid="{BB07B777-1CF3-4C70-BA64-441A9889F14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DRGC2.espmvol.5yr.adj.espmvol_118" connectionId="6" xr16:uid="{7DB1835C-7758-405B-AD11-A82F6F75504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NVRN5.espmvol.5yr.adj.espmvol_117" connectionId="12" xr16:uid="{E4434178-D020-4E27-ADD3-AA007AE52AAD}"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VCRC2.espmvol.5yr.adj.espmvol_115" connectionId="14" xr16:uid="{BE8CF81A-2266-4440-8B13-CBF090204899}"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TPIC2.espmvol.5yr.adj.espmvol_114" connectionId="13" xr16:uid="{906E8780-A594-42E4-A9D8-6FDD9A453513}"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LDA3.espmvol.5yr.adj.espmvol_109" connectionId="9" xr16:uid="{8B8779D8-8E3D-4B8E-B57A-5644012580CF}"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MPSC2.espmvol.5yr.adj.espmvol_115" connectionId="11" xr16:uid="{DDAF371C-82AA-4210-B1F0-F9116DBD81EE}"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BMDC2.espmvol.5yr.adj.espmvol_121" connectionId="1" xr16:uid="{62D17055-A462-4B32-9A91-7A545BBDD697}"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TPIC2.espmvol.5yr.adj.espmvol_117" connectionId="13" xr16:uid="{E8AC82EE-94BE-4DD5-97ED-44608E863C0F}"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YDLC2.espmvol.5yr.adj.espmvol_116" connectionId="15" xr16:uid="{E8435EDF-A57D-416C-A873-694F8DB1287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JNC2LOC.espmvol.5yr.adj.espmvol_115" connectionId="8" xr16:uid="{ADACC716-8DC0-4719-9968-5B846EBBA32E}"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RNU1.espmvol.5yr.adj.espmvol_117" connectionId="10" xr16:uid="{866F921F-E3DA-40B8-850D-AAB12E15F08F}"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DRGC2.espmvol.5yr.adj.espmvol_111" connectionId="6" xr16:uid="{E737344B-6A1B-4AAC-8976-D50634F7346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TPIC2.espmvol.5yr.adj.espmvol_120" connectionId="13" xr16:uid="{CBC39F58-90C8-49D4-A3AE-895AC47EF23A}"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YDLC2.espmvol.5yr.adj.espmvol_112" connectionId="15" xr16:uid="{B0184D0F-1B7C-4E94-A5A4-D86B5D3746EF}"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TPIC2.espmvol.5yr.adj.espmvol_116" connectionId="13" xr16:uid="{5A435736-67C2-4055-B995-D3F628C75E2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JNC2LOC.espmvol.5yr.adj.espmvol_110" connectionId="8" xr16:uid="{3109DC63-7279-4ED6-96FC-2C3CAD59EDCA}"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JNC2LOC.espmvol.5yr.adj.espmvol_119" connectionId="8" xr16:uid="{D1AA43F3-D3A2-4CAB-853D-CE11AE0BE88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MPSC2.espmvol.5yr.adj.espmvol_109" connectionId="11" xr16:uid="{9C3D2042-C400-4C61-9539-B1257C57D4F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DRGC2.espmvol.5yr.adj.espmvol_110" connectionId="6" xr16:uid="{CA3F2801-A830-4549-B422-731C2D38695F}"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GRNU1.espmvol.5yr.adj.espmvol_113" connectionId="10" xr16:uid="{5779DF0A-B7F5-448C-A449-B31AF75EB95C}"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BRW4.espmvol.5yr.adj.espmvol_120" connectionId="7" xr16:uid="{DAE1385E-3FC2-4F14-B6F7-ED5BF08368C9}"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BRW4.espmvol.5yr.adj.espmvol_113" connectionId="7" xr16:uid="{5BC2C160-0B80-4552-BEAF-A797F13B347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NVRN5.espmvol.5yr.adj.espmvol_113" connectionId="12" xr16:uid="{52D1CB2D-5C39-4CF2-A689-590878FC3B29}"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GJNC2LOC.espmvol.5yr.adj.espmvol_108" connectionId="8" xr16:uid="{BE114540-348D-4AE6-A969-903988A2044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NVRN5.espmvol.5yr.adj.espmvol_114" connectionId="12" xr16:uid="{FEA7A05B-CFE7-44AD-9D60-B055DE5BEC44}"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GBRW4.espmvol.5yr.adj.espmvol_116" connectionId="7" xr16:uid="{B83D8C1C-B60C-43A9-98F6-C0D6DD614E6B}"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YDLC2.espmvol.5yr.adj.espmvol_120" connectionId="15" xr16:uid="{393939B7-2FAE-4582-A196-B01862973CA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CLSC2.espmvol.5yr.adj.espmvol_118" connectionId="3" xr16:uid="{C15AA8D0-7537-41D3-B8BE-5296CC6F6E1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TPIC2.espmvol.5yr.adj.espmvol_112" connectionId="13" xr16:uid="{B8D7387A-9294-4767-A050-ABE2DA9E584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MPSC2.espmvol.5yr.adj.espmvol_119" connectionId="11" xr16:uid="{2C6C9102-2BEB-4302-960F-D0B8039DC42B}"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BRW4.espmvol.5yr.adj.espmvol_119" connectionId="7" xr16:uid="{6F113ED5-17E2-4192-BDA2-50A42454F1C1}"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LDA3.espmvol.5yr.adj.espmvol_118" connectionId="9" xr16:uid="{022CCAA9-2F59-4799-92A5-DA7834CD8D35}"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CLSC2.espmvol.5yr.adj.espmvol_116" connectionId="3" xr16:uid="{41FB5D5A-C780-4776-82B9-B34CE3B66D92}"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MPSC2.espmvol.5yr.adj.espmvol_117" connectionId="11" xr16:uid="{6AC16E0A-7F58-4728-93F2-5EC19B59B26F}"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GRNU1.espmvol.5yr.adj.espmvol_119" connectionId="10" xr16:uid="{88508A36-67C7-4942-99A8-EC1A2B32074D}"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BMDC2.espmvol.5yr.adj.espmvol_109" connectionId="1" xr16:uid="{7DE13E6A-9B7C-4274-B257-6BB827E6702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GBRW4.espmvol.5yr.adj.espmvol_112" connectionId="7" xr16:uid="{1813B940-BEC4-45C1-A660-439EAD205B5B}"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DRGC2.espmvol.5yr.adj.espmvol_107" connectionId="6" xr16:uid="{182CF3B8-83E7-484B-A1BB-CC7235F24C5B}"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CLSC2.espmvol.5yr.adj.espmvol_110" connectionId="3" xr16:uid="{9D092AAB-B5F2-4553-B7C3-8054566E169C}"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LDA3.espmvol.5yr.adj.espmvol_114" connectionId="9" xr16:uid="{E7FE91DF-63BC-4AB1-B6A4-8A8C2C43DB5D}"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VCRC2.espmvol.5yr.adj.espmvol_117" connectionId="14" xr16:uid="{03995523-A561-443D-8105-D480C8DA55B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CLSC2.espmvol.5yr.adj.espmvol_114" connectionId="3" xr16:uid="{D67CF490-D306-436F-9D51-32E9A6B57FCD}"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YDLC2.espmvol.5yr.adj.espmvol_107" connectionId="15" xr16:uid="{D2939FAE-6EB4-40C7-A698-C3ACE12E3FB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TPIC2.espmvol.5yr.adj.espmvol_110" connectionId="13" xr16:uid="{23372EAC-499E-4E0C-BA23-4320B394B03E}"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BMDC2.espmvol.5yr.adj.espmvol_108" connectionId="1" xr16:uid="{98A54B06-539C-41C9-AA8B-B80F34D0C4A2}"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VCRC2.espmvol.5yr.adj.espmvol_119" connectionId="14" xr16:uid="{3E9E486E-C1C1-4337-9888-95C4361907F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VCRC2.espmvol.5yr.adj.espmvol_110" connectionId="14" xr16:uid="{BFFBF472-3008-4283-A863-6F24252965D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GJNC2LOC.espmvol.5yr.adj.espmvol_120" connectionId="8" xr16:uid="{1B1B42BC-0E84-4474-B2BD-63682B9FBC4A}"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GLDA3.espmvol.5yr.adj.espmvol_113" connectionId="9" xr16:uid="{12C1BDBE-3964-41C5-9EDB-923EFCD9C9FD}"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NVRN5.espmvol.5yr.adj.espmvol_110" connectionId="12" xr16:uid="{F1FC6710-6EFC-42ED-8B54-4A0B0903D32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GBRW4.espmvol.5yr.adj.espmvol_110" connectionId="7" xr16:uid="{766B1F3F-B640-4815-B090-81471346E7E1}"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NVRN5.espmvol.5yr.adj.espmvol_107" connectionId="12" xr16:uid="{F797FC35-F550-4AA5-8950-D245265A85D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GJNC2LOC.espmvol.5yr.adj.espmvol_116" connectionId="8" xr16:uid="{0BEEDA7E-33B7-4DC9-A6E5-697124103B5D}"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GJNC2LOC.espmvol.5yr.adj.espmvol_113" connectionId="8" xr16:uid="{8B06A26E-3D48-4E60-A83C-0675B287959E}"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CLSC2.espmvol.5yr.adj.espmvol_117" connectionId="3" xr16:uid="{4D13123E-45A8-487F-A8AD-0A4EA71332FA}"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BMDC2.espmvol.5yr.adj.espmvol_116" connectionId="1" xr16:uid="{955EA002-5854-4915-AF2A-26D68D4C5D5E}"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GLDA3.espmvol.5yr.adj.espmvol_119" connectionId="9" xr16:uid="{6BDC1AB0-0BA6-4C9E-A167-B5FB8DBE1E0D}"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GRNU1.espmvol.5yr.adj.espmvol_111" connectionId="10" xr16:uid="{2C2C4BD1-509C-4344-B9E6-F2BDF12B807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MPSC2.espmvol.5yr.adj.espmvol_110" connectionId="11" xr16:uid="{3DD1F34D-2331-473D-B11D-BC811F1EBBC8}"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GLDA3.espmvol.5yr.adj.espmvol_112" connectionId="9" xr16:uid="{2F2E306F-956E-4A5D-83AE-3E763932E78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RNU1.espmvol.5yr.adj.espmvol_110" connectionId="10" xr16:uid="{E8F43CA8-320A-4708-9C58-F9FBA98AB24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VCRC2.espmvol.5yr.adj.espmvol_107" connectionId="14" xr16:uid="{22476429-BC32-4F30-B0B0-78FC74885F7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DRGC2.espmvol.5yr.adj.espmvol_108" connectionId="6" xr16:uid="{F309A999-CDD7-4D54-8C82-53FE2F31C7FA}"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GRNU1.espmvol.5yr.adj.espmvol_107" connectionId="10" xr16:uid="{0343787E-C4DB-49AC-A8EE-C04FE78B82D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GBRW4.espmvol.5yr.adj.espmvol_107" connectionId="7" xr16:uid="{813F0F16-2388-4C9B-9641-FC6281BB8EBF}"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BMDC2.espmvol.5yr.adj.espmvol_115" connectionId="1" xr16:uid="{890F44CD-D55D-4316-B092-4FEF221AE6B9}"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GBRW4.espmvol.5yr.adj.espmvol_111" connectionId="7" xr16:uid="{8DFEFEE5-62C1-4556-918B-3AE337D1916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GJNC2LOC.espmvol.5yr.adj.espmvol_114" connectionId="8" xr16:uid="{1E86104D-4FBF-4F8D-8541-A76A0CED7DF5}"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DRGC2.espmvol.5yr.adj.espmvol_117" connectionId="6" xr16:uid="{406038E8-BDB7-44F6-8DC9-32407DA6318A}"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TPIC2.espmvol.5yr.adj.espmvol_118" connectionId="13" xr16:uid="{CA273B0F-5934-4BB3-AD6C-3D589080B75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BMDC2.espmvol.5yr.adj.espmvol_113" connectionId="1" xr16:uid="{6D832229-5627-4B69-BFE0-3193FA70AB5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VCRC2.espmvol.5yr.adj.espmvol_118" connectionId="14" xr16:uid="{E0DEED22-FDBD-46F3-9625-C5B4296D7644}"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BMDC2.espmvol.5yr.adj.espmvol_119" connectionId="1" xr16:uid="{69EC9E8C-9446-4925-A32F-1F86814838B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NVRN5.espmvol.5yr.adj.espmvol_120" connectionId="12" xr16:uid="{2E5FE916-2248-4F7C-9628-8CF803C7E7E1}"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GJNC2LOC.espmvol.5yr.adj.espmvol_109" connectionId="8" xr16:uid="{A26AFB6B-400D-465E-9EE6-2B5362B04BAB}"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YDLC2.espmvol.5yr.adj.espmvol_119" connectionId="15" xr16:uid="{69C0F299-41DC-4DEA-92D1-92CA9D4C44A7}"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NVRN5.espmvol.5yr.adj.espmvol_109" connectionId="12" xr16:uid="{CB2DCEDE-B29E-42BF-8335-E42CA05DFC5E}"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MPSC2.espmvol.5yr.adj.espmvol_112" connectionId="11" xr16:uid="{11B32F6D-8079-4BEA-876A-6B5F7C56745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DRGC2.espmvol.5yr.adj.espmvol_115" connectionId="6" xr16:uid="{7A38A145-F1D8-4965-9599-2D827D2E0616}"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MPSC2.espmvol.5yr.adj.espmvol_108" connectionId="11" xr16:uid="{9DECF59D-0BB2-4099-A04C-C900C32A5A7E}"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CLSC2.espmvol.5yr.adj.espmvol_111" connectionId="3" xr16:uid="{A5790161-1134-4B3F-BA35-77B0489EF29B}"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YDLC2.espmvol.5yr.adj.espmvol_118" connectionId="15" xr16:uid="{5CBD1157-1E10-4EE7-872D-F67E28D7618D}"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TPIC2.espmvol.5yr.adj.espmvol_111" connectionId="13" xr16:uid="{32108328-FD6F-43D3-BDFB-BA1828A4F5E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TPIC2.espmvol.5yr.adj.espmvol_119" connectionId="13" xr16:uid="{29D12C46-E6BD-483B-AFC5-37388FF7321C}"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GJNC2LOC.espmvol.5yr.adj.espmvol_107" connectionId="8" xr16:uid="{512B2829-02C2-4E07-8CA2-88D4AEC1A20C}"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BMDC2.espmvol.5yr.adj.espmvol_110" connectionId="1" xr16:uid="{64379DDF-B49A-4914-BAE8-5B013DAA1C2E}"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VCRC2.espmvol.5yr.adj.espmvol_111" connectionId="14" xr16:uid="{AB3CE3A9-5396-47D4-8065-B945462FE5BB}"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DRGC2.espmvol.5yr.adj.espmvol_116" connectionId="6" xr16:uid="{8AFFFEB4-9586-4181-A16C-D9179D775165}"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GLDA3.espmvol.5yr.adj.espmvol_116" connectionId="9" xr16:uid="{2C13B77D-B9FE-4894-A74A-CCD44DD4540D}"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CLSC2.espmvol.5yr.adj.espmvol_107" connectionId="3" xr16:uid="{C0B5E515-3B1B-4C8D-BB97-52509233718B}"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DRGC2.espmvol.5yr.adj.espmvol_120" connectionId="6" xr16:uid="{1C3A5E1D-4324-4956-96F5-5B67EAF88D2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GBRW4.espmvol.5yr.adj.espmvol_108" connectionId="7" xr16:uid="{3A0466D8-C988-4007-A635-E1D2085C2FAA}"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VCRC2.espmvol.5yr.adj.espmvol_108" connectionId="14" xr16:uid="{87C40DEA-D16A-43B7-B222-9597C66DD263}"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YDLC2.espmvol.5yr.adj.espmvol_115" connectionId="15" xr16:uid="{C90F1692-B8EE-4669-B8C1-8440B64EF3B3}"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TPIC2.espmvol.5yr.adj.espmvol_113" connectionId="13" xr16:uid="{976783DB-F283-40A3-AEDC-25AE81E0C318}"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GLDA3.espmvol.5yr.adj.espmvol_107" connectionId="9" xr16:uid="{1AAE1490-730A-4FA4-8CED-9537D1EA82E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DRGC2.espmvol.5yr.adj.espmvol_109" connectionId="6" xr16:uid="{FC844E89-7511-4ED4-8825-33F52C33FD17}"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TPIC2.espmvol.5yr.adj.espmvol_108" connectionId="13" xr16:uid="{43E74266-23A4-4C72-9620-D116DB3F80B1}"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GLDA3.espmvol.5yr.adj.espmvol_108" connectionId="9" xr16:uid="{10632A5B-D5A8-4A6F-81D2-3DF89B698AA3}"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YDLC2.espmvol.5yr.adj.espmvol_113" connectionId="15" xr16:uid="{FC5B9B66-8CC4-4B8C-8482-F5909BAEA603}"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YDLC2.espmvol.5yr.adj.espmvol_117" connectionId="15" xr16:uid="{49B4F0BB-87BE-4E1C-A644-32DE92B7B376}"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GBRW4.espmvol.5yr.adj.espmvol_118" connectionId="7" xr16:uid="{BA9B7D94-2F06-4DD2-B197-B46D6F998BB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GLDA3.espmvol.5yr.adj.espmvol_110" connectionId="9" xr16:uid="{E6479A29-9E92-4B40-A1E5-D128E9B74CEF}"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GRNU1.espmvol.5yr.adj.espmvol_115" connectionId="10" xr16:uid="{898715C5-50CF-4A52-B2ED-B8CB9D28BF5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GJNC2LOC.espmvol.5yr.adj.espmvol_117" connectionId="8" xr16:uid="{90AF4EEB-9806-4492-A915-D56B823597EE}"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GLDA3.espmvol.5yr.adj.espmvol_115" connectionId="9" xr16:uid="{A846D414-C008-4AF6-A2F8-431C4085CBCA}"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MPSC2.espmvol.5yr.adj.espmvol_120" connectionId="11" xr16:uid="{41E468A3-CAC4-4503-9DBE-4F101BEE834F}"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xmlns:mc="http://schemas.openxmlformats.org/markup-compatibility/2006" xmlns:xr16="http://schemas.microsoft.com/office/spreadsheetml/2017/revision16" mc:Ignorable="xr16" name="MPSC2.espmvol.5yr.adj.espmvol_114" connectionId="11" xr16:uid="{000D0E91-3B76-49FA-8AB1-9791357D97B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xmlns:mc="http://schemas.openxmlformats.org/markup-compatibility/2006" xmlns:xr16="http://schemas.microsoft.com/office/spreadsheetml/2017/revision16" mc:Ignorable="xr16" name="VCRC2.espmvol.5yr.adj.espmvol_109" connectionId="14" xr16:uid="{546F0DDC-A932-41BA-ABBF-64E976B22222}"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xmlns:mc="http://schemas.openxmlformats.org/markup-compatibility/2006" xmlns:xr16="http://schemas.microsoft.com/office/spreadsheetml/2017/revision16" mc:Ignorable="xr16" name="NVRN5.espmvol.5yr.adj.espmvol_108" connectionId="12" xr16:uid="{82EF5E3D-16B3-4FBF-9A93-77004205BE2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xmlns:mc="http://schemas.openxmlformats.org/markup-compatibility/2006" xmlns:xr16="http://schemas.microsoft.com/office/spreadsheetml/2017/revision16" mc:Ignorable="xr16" name="NVRN5.espmvol.5yr.adj.espmvol_115" connectionId="12" xr16:uid="{13F8FE12-84D1-451D-9CA1-B186C8F4C941}"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xmlns:mc="http://schemas.openxmlformats.org/markup-compatibility/2006" xmlns:xr16="http://schemas.microsoft.com/office/spreadsheetml/2017/revision16" mc:Ignorable="xr16" name="CLSC2.espmvol.5yr.adj.espmvol_115" connectionId="3" xr16:uid="{6BD306EE-E38E-45E1-B32F-6364C1EA6D1C}"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xmlns:mc="http://schemas.openxmlformats.org/markup-compatibility/2006" xmlns:xr16="http://schemas.microsoft.com/office/spreadsheetml/2017/revision16" mc:Ignorable="xr16" name="YDLC2.espmvol.5yr.adj.espmvol_111" connectionId="15" xr16:uid="{C3438777-5754-4B25-8F81-E1DDDC3BC7BD}"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xmlns:mc="http://schemas.openxmlformats.org/markup-compatibility/2006" xmlns:xr16="http://schemas.microsoft.com/office/spreadsheetml/2017/revision16" mc:Ignorable="xr16" name="CLSC2.espmvol.5yr.adj.espmvol_112" connectionId="3" xr16:uid="{1B05EFE1-3A49-4796-B24B-2A3DD4BB079A}"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xmlns:mc="http://schemas.openxmlformats.org/markup-compatibility/2006" xmlns:xr16="http://schemas.microsoft.com/office/spreadsheetml/2017/revision16" mc:Ignorable="xr16" name="MPSC2.espmvol.5yr.adj.espmvol_116" connectionId="11" xr16:uid="{ABA66224-BD11-441F-918F-C1EDAAAA6453}"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xmlns:mc="http://schemas.openxmlformats.org/markup-compatibility/2006" xmlns:xr16="http://schemas.microsoft.com/office/spreadsheetml/2017/revision16" mc:Ignorable="xr16" name="GLDA3.espmvol.5yr.adj.espmvol_117" connectionId="9" xr16:uid="{949E0232-D830-4570-8F7B-C5C0EF4E76F3}"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xmlns:mc="http://schemas.openxmlformats.org/markup-compatibility/2006" xmlns:xr16="http://schemas.microsoft.com/office/spreadsheetml/2017/revision16" mc:Ignorable="xr16" name="GJNC2LOC.espmvol.5yr.adj.espmvol_118" connectionId="8" xr16:uid="{D56A8A58-BA98-43D3-AE60-7CB83DF4EC2D}"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478.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1399" Type="http://schemas.openxmlformats.org/officeDocument/2006/relationships/queryTable" Target="../queryTables/queryTable139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466" Type="http://schemas.openxmlformats.org/officeDocument/2006/relationships/queryTable" Target="../queryTables/queryTable1466.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1326" Type="http://schemas.openxmlformats.org/officeDocument/2006/relationships/queryTable" Target="../queryTables/queryTable1326.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1337" Type="http://schemas.openxmlformats.org/officeDocument/2006/relationships/queryTable" Target="../queryTables/queryTable1337.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390" Type="http://schemas.openxmlformats.org/officeDocument/2006/relationships/queryTable" Target="../queryTables/queryTable1390.xml"/><Relationship Id="rId1404" Type="http://schemas.openxmlformats.org/officeDocument/2006/relationships/queryTable" Target="../queryTables/queryTable1404.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1348" Type="http://schemas.openxmlformats.org/officeDocument/2006/relationships/queryTable" Target="../queryTables/queryTable1348.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1415" Type="http://schemas.openxmlformats.org/officeDocument/2006/relationships/queryTable" Target="../queryTables/queryTable1415.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1359" Type="http://schemas.openxmlformats.org/officeDocument/2006/relationships/queryTable" Target="../queryTables/queryTable135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1426" Type="http://schemas.openxmlformats.org/officeDocument/2006/relationships/queryTable" Target="../queryTables/queryTable1426.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1437" Type="http://schemas.openxmlformats.org/officeDocument/2006/relationships/queryTable" Target="../queryTables/queryTable143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350" Type="http://schemas.openxmlformats.org/officeDocument/2006/relationships/queryTable" Target="../queryTables/queryTable1350.xml"/><Relationship Id="rId1448" Type="http://schemas.openxmlformats.org/officeDocument/2006/relationships/queryTable" Target="../queryTables/queryTable144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1294" Type="http://schemas.openxmlformats.org/officeDocument/2006/relationships/queryTable" Target="../queryTables/queryTable1294.xml"/><Relationship Id="rId1308" Type="http://schemas.openxmlformats.org/officeDocument/2006/relationships/queryTable" Target="../queryTables/queryTable1308.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1361" Type="http://schemas.openxmlformats.org/officeDocument/2006/relationships/queryTable" Target="../queryTables/queryTable1361.xml"/><Relationship Id="rId1459" Type="http://schemas.openxmlformats.org/officeDocument/2006/relationships/queryTable" Target="../queryTables/queryTable1459.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1319" Type="http://schemas.openxmlformats.org/officeDocument/2006/relationships/queryTable" Target="../queryTables/queryTable1319.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372" Type="http://schemas.openxmlformats.org/officeDocument/2006/relationships/queryTable" Target="../queryTables/queryTable137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383" Type="http://schemas.openxmlformats.org/officeDocument/2006/relationships/queryTable" Target="../queryTables/queryTable138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1450" Type="http://schemas.openxmlformats.org/officeDocument/2006/relationships/queryTable" Target="../queryTables/queryTable1450.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1310" Type="http://schemas.openxmlformats.org/officeDocument/2006/relationships/queryTable" Target="../queryTables/queryTable1310.xml"/><Relationship Id="rId1408" Type="http://schemas.openxmlformats.org/officeDocument/2006/relationships/queryTable" Target="../queryTables/queryTable1408.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394" Type="http://schemas.openxmlformats.org/officeDocument/2006/relationships/queryTable" Target="../queryTables/queryTable139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1461" Type="http://schemas.openxmlformats.org/officeDocument/2006/relationships/queryTable" Target="../queryTables/queryTable1461.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1321" Type="http://schemas.openxmlformats.org/officeDocument/2006/relationships/queryTable" Target="../queryTables/queryTable1321.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1419" Type="http://schemas.openxmlformats.org/officeDocument/2006/relationships/queryTable" Target="../queryTables/queryTable1419.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1472" Type="http://schemas.openxmlformats.org/officeDocument/2006/relationships/queryTable" Target="../queryTables/queryTable147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1332" Type="http://schemas.openxmlformats.org/officeDocument/2006/relationships/queryTable" Target="../queryTables/queryTable133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343" Type="http://schemas.openxmlformats.org/officeDocument/2006/relationships/queryTable" Target="../queryTables/queryTable1343.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1287" Type="http://schemas.openxmlformats.org/officeDocument/2006/relationships/queryTable" Target="../queryTables/queryTable1287.xml"/><Relationship Id="rId1410" Type="http://schemas.openxmlformats.org/officeDocument/2006/relationships/queryTable" Target="../queryTables/queryTable1410.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1354" Type="http://schemas.openxmlformats.org/officeDocument/2006/relationships/queryTable" Target="../queryTables/queryTable1354.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1421" Type="http://schemas.openxmlformats.org/officeDocument/2006/relationships/queryTable" Target="../queryTables/queryTable1421.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298" Type="http://schemas.openxmlformats.org/officeDocument/2006/relationships/queryTable" Target="../queryTables/queryTable1298.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365" Type="http://schemas.openxmlformats.org/officeDocument/2006/relationships/queryTable" Target="../queryTables/queryTable1365.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1432" Type="http://schemas.openxmlformats.org/officeDocument/2006/relationships/queryTable" Target="../queryTables/queryTable1432.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376" Type="http://schemas.openxmlformats.org/officeDocument/2006/relationships/queryTable" Target="../queryTables/queryTable137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1443" Type="http://schemas.openxmlformats.org/officeDocument/2006/relationships/queryTable" Target="../queryTables/queryTable144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303" Type="http://schemas.openxmlformats.org/officeDocument/2006/relationships/queryTable" Target="../queryTables/queryTable1303.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1387" Type="http://schemas.openxmlformats.org/officeDocument/2006/relationships/queryTable" Target="../queryTables/queryTable1387.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1454" Type="http://schemas.openxmlformats.org/officeDocument/2006/relationships/queryTable" Target="../queryTables/queryTable1454.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314" Type="http://schemas.openxmlformats.org/officeDocument/2006/relationships/queryTable" Target="../queryTables/queryTable1314.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1398" Type="http://schemas.openxmlformats.org/officeDocument/2006/relationships/queryTable" Target="../queryTables/queryTable1398.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1465" Type="http://schemas.openxmlformats.org/officeDocument/2006/relationships/queryTable" Target="../queryTables/queryTable1465.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325" Type="http://schemas.openxmlformats.org/officeDocument/2006/relationships/queryTable" Target="../queryTables/queryTable1325.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476" Type="http://schemas.openxmlformats.org/officeDocument/2006/relationships/queryTable" Target="../queryTables/queryTable1476.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1336" Type="http://schemas.openxmlformats.org/officeDocument/2006/relationships/queryTable" Target="../queryTables/queryTable1336.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403" Type="http://schemas.openxmlformats.org/officeDocument/2006/relationships/queryTable" Target="../queryTables/queryTable1403.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1347" Type="http://schemas.openxmlformats.org/officeDocument/2006/relationships/queryTable" Target="../queryTables/queryTable1347.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1414" Type="http://schemas.openxmlformats.org/officeDocument/2006/relationships/queryTable" Target="../queryTables/queryTable1414.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358" Type="http://schemas.openxmlformats.org/officeDocument/2006/relationships/queryTable" Target="../queryTables/queryTable1358.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1425" Type="http://schemas.openxmlformats.org/officeDocument/2006/relationships/queryTable" Target="../queryTables/queryTable1425.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1369" Type="http://schemas.openxmlformats.org/officeDocument/2006/relationships/queryTable" Target="../queryTables/queryTable1369.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1436" Type="http://schemas.openxmlformats.org/officeDocument/2006/relationships/queryTable" Target="../queryTables/queryTable143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1447" Type="http://schemas.openxmlformats.org/officeDocument/2006/relationships/queryTable" Target="../queryTables/queryTable1447.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293" Type="http://schemas.openxmlformats.org/officeDocument/2006/relationships/queryTable" Target="../queryTables/queryTable1293.xml"/><Relationship Id="rId1307" Type="http://schemas.openxmlformats.org/officeDocument/2006/relationships/queryTable" Target="../queryTables/queryTable1307.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360" Type="http://schemas.openxmlformats.org/officeDocument/2006/relationships/queryTable" Target="../queryTables/queryTable1360.xml"/><Relationship Id="rId1458" Type="http://schemas.openxmlformats.org/officeDocument/2006/relationships/queryTable" Target="../queryTables/queryTable1458.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1318" Type="http://schemas.openxmlformats.org/officeDocument/2006/relationships/queryTable" Target="../queryTables/queryTable1318.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371" Type="http://schemas.openxmlformats.org/officeDocument/2006/relationships/queryTable" Target="../queryTables/queryTable1371.xml"/><Relationship Id="rId1469" Type="http://schemas.openxmlformats.org/officeDocument/2006/relationships/queryTable" Target="../queryTables/queryTable1469.xml"/><Relationship Id="rId173" Type="http://schemas.openxmlformats.org/officeDocument/2006/relationships/queryTable" Target="../queryTables/queryTable173.xml"/><Relationship Id="rId380" Type="http://schemas.openxmlformats.org/officeDocument/2006/relationships/queryTable" Target="../queryTables/queryTable380.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92" Type="http://schemas.openxmlformats.org/officeDocument/2006/relationships/queryTable" Target="../queryTables/queryTable892.xml"/><Relationship Id="rId906" Type="http://schemas.openxmlformats.org/officeDocument/2006/relationships/queryTable" Target="../queryTables/queryTable906.xml"/><Relationship Id="rId1329" Type="http://schemas.openxmlformats.org/officeDocument/2006/relationships/queryTable" Target="../queryTables/queryTable1329.xml"/><Relationship Id="rId35" Type="http://schemas.openxmlformats.org/officeDocument/2006/relationships/queryTable" Target="../queryTables/queryTable35.xml"/><Relationship Id="rId100" Type="http://schemas.openxmlformats.org/officeDocument/2006/relationships/queryTable" Target="../queryTables/queryTable100.xml"/><Relationship Id="rId338" Type="http://schemas.openxmlformats.org/officeDocument/2006/relationships/queryTable" Target="../queryTables/queryTable338.xml"/><Relationship Id="rId545" Type="http://schemas.openxmlformats.org/officeDocument/2006/relationships/queryTable" Target="../queryTables/queryTable545.xml"/><Relationship Id="rId752" Type="http://schemas.openxmlformats.org/officeDocument/2006/relationships/queryTable" Target="../queryTables/queryTable752.xml"/><Relationship Id="rId1175" Type="http://schemas.openxmlformats.org/officeDocument/2006/relationships/queryTable" Target="../queryTables/queryTable1175.xml"/><Relationship Id="rId1382" Type="http://schemas.openxmlformats.org/officeDocument/2006/relationships/queryTable" Target="../queryTables/queryTable138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612" Type="http://schemas.openxmlformats.org/officeDocument/2006/relationships/queryTable" Target="../queryTables/queryTable612.xml"/><Relationship Id="rId1035" Type="http://schemas.openxmlformats.org/officeDocument/2006/relationships/queryTable" Target="../queryTables/queryTable1035.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96" Type="http://schemas.openxmlformats.org/officeDocument/2006/relationships/queryTable" Target="../queryTables/queryTable696.xml"/><Relationship Id="rId917" Type="http://schemas.openxmlformats.org/officeDocument/2006/relationships/queryTable" Target="../queryTables/queryTable917.xml"/><Relationship Id="rId1102" Type="http://schemas.openxmlformats.org/officeDocument/2006/relationships/queryTable" Target="../queryTables/queryTable1102.xml"/><Relationship Id="rId46" Type="http://schemas.openxmlformats.org/officeDocument/2006/relationships/queryTable" Target="../queryTables/queryTable46.xml"/><Relationship Id="rId349" Type="http://schemas.openxmlformats.org/officeDocument/2006/relationships/queryTable" Target="../queryTables/queryTable349.xml"/><Relationship Id="rId556" Type="http://schemas.openxmlformats.org/officeDocument/2006/relationships/queryTable" Target="../queryTables/queryTable556.xml"/><Relationship Id="rId763" Type="http://schemas.openxmlformats.org/officeDocument/2006/relationships/queryTable" Target="../queryTables/queryTable763.xml"/><Relationship Id="rId1186" Type="http://schemas.openxmlformats.org/officeDocument/2006/relationships/queryTable" Target="../queryTables/queryTable1186.xml"/><Relationship Id="rId1393" Type="http://schemas.openxmlformats.org/officeDocument/2006/relationships/queryTable" Target="../queryTables/queryTable1393.xml"/><Relationship Id="rId1407" Type="http://schemas.openxmlformats.org/officeDocument/2006/relationships/queryTable" Target="../queryTables/queryTable1407.xml"/><Relationship Id="rId111" Type="http://schemas.openxmlformats.org/officeDocument/2006/relationships/queryTable" Target="../queryTables/queryTable111.xml"/><Relationship Id="rId195" Type="http://schemas.openxmlformats.org/officeDocument/2006/relationships/queryTable" Target="../queryTables/queryTable195.xml"/><Relationship Id="rId209" Type="http://schemas.openxmlformats.org/officeDocument/2006/relationships/queryTable" Target="../queryTables/queryTable209.xml"/><Relationship Id="rId416" Type="http://schemas.openxmlformats.org/officeDocument/2006/relationships/queryTable" Target="../queryTables/queryTable416.xml"/><Relationship Id="rId970" Type="http://schemas.openxmlformats.org/officeDocument/2006/relationships/queryTable" Target="../queryTables/queryTable970.xml"/><Relationship Id="rId1046" Type="http://schemas.openxmlformats.org/officeDocument/2006/relationships/queryTable" Target="../queryTables/queryTable1046.xml"/><Relationship Id="rId1253" Type="http://schemas.openxmlformats.org/officeDocument/2006/relationships/queryTable" Target="../queryTables/queryTable1253.xml"/><Relationship Id="rId623" Type="http://schemas.openxmlformats.org/officeDocument/2006/relationships/queryTable" Target="../queryTables/queryTable623.xml"/><Relationship Id="rId830" Type="http://schemas.openxmlformats.org/officeDocument/2006/relationships/queryTable" Target="../queryTables/queryTable830.xml"/><Relationship Id="rId928" Type="http://schemas.openxmlformats.org/officeDocument/2006/relationships/queryTable" Target="../queryTables/queryTable928.xml"/><Relationship Id="rId1460" Type="http://schemas.openxmlformats.org/officeDocument/2006/relationships/queryTable" Target="../queryTables/queryTable1460.xml"/><Relationship Id="rId57" Type="http://schemas.openxmlformats.org/officeDocument/2006/relationships/queryTable" Target="../queryTables/queryTable57.xml"/><Relationship Id="rId262" Type="http://schemas.openxmlformats.org/officeDocument/2006/relationships/queryTable" Target="../queryTables/queryTable262.xml"/><Relationship Id="rId567" Type="http://schemas.openxmlformats.org/officeDocument/2006/relationships/queryTable" Target="../queryTables/queryTable567.xml"/><Relationship Id="rId1113" Type="http://schemas.openxmlformats.org/officeDocument/2006/relationships/queryTable" Target="../queryTables/queryTable1113.xml"/><Relationship Id="rId1197" Type="http://schemas.openxmlformats.org/officeDocument/2006/relationships/queryTable" Target="../queryTables/queryTable1197.xml"/><Relationship Id="rId1320" Type="http://schemas.openxmlformats.org/officeDocument/2006/relationships/queryTable" Target="../queryTables/queryTable1320.xml"/><Relationship Id="rId1418" Type="http://schemas.openxmlformats.org/officeDocument/2006/relationships/queryTable" Target="../queryTables/queryTable1418.xml"/><Relationship Id="rId122" Type="http://schemas.openxmlformats.org/officeDocument/2006/relationships/queryTable" Target="../queryTables/queryTable122.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634" Type="http://schemas.openxmlformats.org/officeDocument/2006/relationships/queryTable" Target="../queryTables/queryTable634.xml"/><Relationship Id="rId841" Type="http://schemas.openxmlformats.org/officeDocument/2006/relationships/queryTable" Target="../queryTables/queryTable841.xml"/><Relationship Id="rId1264" Type="http://schemas.openxmlformats.org/officeDocument/2006/relationships/queryTable" Target="../queryTables/queryTable1264.xml"/><Relationship Id="rId1471" Type="http://schemas.openxmlformats.org/officeDocument/2006/relationships/queryTable" Target="../queryTables/queryTable1471.xml"/><Relationship Id="rId273" Type="http://schemas.openxmlformats.org/officeDocument/2006/relationships/queryTable" Target="../queryTables/queryTable273.xml"/><Relationship Id="rId480" Type="http://schemas.openxmlformats.org/officeDocument/2006/relationships/queryTable" Target="../queryTables/queryTable480.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331" Type="http://schemas.openxmlformats.org/officeDocument/2006/relationships/queryTable" Target="../queryTables/queryTable1331.xml"/><Relationship Id="rId68" Type="http://schemas.openxmlformats.org/officeDocument/2006/relationships/queryTable" Target="../queryTables/queryTable68.xml"/><Relationship Id="rId133" Type="http://schemas.openxmlformats.org/officeDocument/2006/relationships/queryTable" Target="../queryTables/queryTable133.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85" Type="http://schemas.openxmlformats.org/officeDocument/2006/relationships/queryTable" Target="../queryTables/queryTable785.xml"/><Relationship Id="rId992" Type="http://schemas.openxmlformats.org/officeDocument/2006/relationships/queryTable" Target="../queryTables/queryTable992.xml"/><Relationship Id="rId1429" Type="http://schemas.openxmlformats.org/officeDocument/2006/relationships/queryTable" Target="../queryTables/queryTable1429.xml"/><Relationship Id="rId200" Type="http://schemas.openxmlformats.org/officeDocument/2006/relationships/queryTable" Target="../queryTables/queryTable200.xml"/><Relationship Id="rId438" Type="http://schemas.openxmlformats.org/officeDocument/2006/relationships/queryTable" Target="../queryTables/queryTable438.xml"/><Relationship Id="rId645" Type="http://schemas.openxmlformats.org/officeDocument/2006/relationships/queryTable" Target="../queryTables/queryTable645.xml"/><Relationship Id="rId852" Type="http://schemas.openxmlformats.org/officeDocument/2006/relationships/queryTable" Target="../queryTables/queryTable852.xml"/><Relationship Id="rId1068" Type="http://schemas.openxmlformats.org/officeDocument/2006/relationships/queryTable" Target="../queryTables/queryTable1068.xml"/><Relationship Id="rId1275" Type="http://schemas.openxmlformats.org/officeDocument/2006/relationships/queryTable" Target="../queryTables/queryTable1275.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1135" Type="http://schemas.openxmlformats.org/officeDocument/2006/relationships/queryTable" Target="../queryTables/queryTable1135.xml"/><Relationship Id="rId1342" Type="http://schemas.openxmlformats.org/officeDocument/2006/relationships/queryTable" Target="../queryTables/queryTable1342.xml"/><Relationship Id="rId79" Type="http://schemas.openxmlformats.org/officeDocument/2006/relationships/queryTable" Target="../queryTables/queryTable79.xml"/><Relationship Id="rId144" Type="http://schemas.openxmlformats.org/officeDocument/2006/relationships/queryTable" Target="../queryTables/queryTable144.xml"/><Relationship Id="rId589" Type="http://schemas.openxmlformats.org/officeDocument/2006/relationships/queryTable" Target="../queryTables/queryTable589.xml"/><Relationship Id="rId796" Type="http://schemas.openxmlformats.org/officeDocument/2006/relationships/queryTable" Target="../queryTables/queryTable796.xml"/><Relationship Id="rId1202" Type="http://schemas.openxmlformats.org/officeDocument/2006/relationships/queryTable" Target="../queryTables/queryTable1202.xml"/><Relationship Id="rId351" Type="http://schemas.openxmlformats.org/officeDocument/2006/relationships/queryTable" Target="../queryTables/queryTable351.xml"/><Relationship Id="rId449" Type="http://schemas.openxmlformats.org/officeDocument/2006/relationships/queryTable" Target="../queryTables/queryTable449.xml"/><Relationship Id="rId656" Type="http://schemas.openxmlformats.org/officeDocument/2006/relationships/queryTable" Target="../queryTables/queryTable656.xml"/><Relationship Id="rId863" Type="http://schemas.openxmlformats.org/officeDocument/2006/relationships/queryTable" Target="../queryTables/queryTable863.xml"/><Relationship Id="rId1079" Type="http://schemas.openxmlformats.org/officeDocument/2006/relationships/queryTable" Target="../queryTables/queryTable1079.xml"/><Relationship Id="rId1286" Type="http://schemas.openxmlformats.org/officeDocument/2006/relationships/queryTable" Target="../queryTables/queryTable1286.xml"/><Relationship Id="rId211" Type="http://schemas.openxmlformats.org/officeDocument/2006/relationships/queryTable" Target="../queryTables/queryTable211.xml"/><Relationship Id="rId295" Type="http://schemas.openxmlformats.org/officeDocument/2006/relationships/queryTable" Target="../queryTables/queryTable295.xml"/><Relationship Id="rId309" Type="http://schemas.openxmlformats.org/officeDocument/2006/relationships/queryTable" Target="../queryTables/queryTable309.xml"/><Relationship Id="rId516" Type="http://schemas.openxmlformats.org/officeDocument/2006/relationships/queryTable" Target="../queryTables/queryTable516.xml"/><Relationship Id="rId1146" Type="http://schemas.openxmlformats.org/officeDocument/2006/relationships/queryTable" Target="../queryTables/queryTable1146.xml"/><Relationship Id="rId723" Type="http://schemas.openxmlformats.org/officeDocument/2006/relationships/queryTable" Target="../queryTables/queryTable723.xml"/><Relationship Id="rId930" Type="http://schemas.openxmlformats.org/officeDocument/2006/relationships/queryTable" Target="../queryTables/queryTable930.xml"/><Relationship Id="rId1006" Type="http://schemas.openxmlformats.org/officeDocument/2006/relationships/queryTable" Target="../queryTables/queryTable1006.xml"/><Relationship Id="rId1353" Type="http://schemas.openxmlformats.org/officeDocument/2006/relationships/queryTable" Target="../queryTables/queryTable1353.xml"/><Relationship Id="rId155" Type="http://schemas.openxmlformats.org/officeDocument/2006/relationships/queryTable" Target="../queryTables/queryTable155.xml"/><Relationship Id="rId362" Type="http://schemas.openxmlformats.org/officeDocument/2006/relationships/queryTable" Target="../queryTables/queryTable362.xml"/><Relationship Id="rId1213" Type="http://schemas.openxmlformats.org/officeDocument/2006/relationships/queryTable" Target="../queryTables/queryTable1213.xml"/><Relationship Id="rId1297" Type="http://schemas.openxmlformats.org/officeDocument/2006/relationships/queryTable" Target="../queryTables/queryTable1297.xml"/><Relationship Id="rId1420" Type="http://schemas.openxmlformats.org/officeDocument/2006/relationships/queryTable" Target="../queryTables/queryTable1420.xml"/><Relationship Id="rId222" Type="http://schemas.openxmlformats.org/officeDocument/2006/relationships/queryTable" Target="../queryTables/queryTable222.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27" Type="http://schemas.openxmlformats.org/officeDocument/2006/relationships/queryTable" Target="../queryTables/queryTable527.xml"/><Relationship Id="rId734" Type="http://schemas.openxmlformats.org/officeDocument/2006/relationships/queryTable" Target="../queryTables/queryTable734.xml"/><Relationship Id="rId941" Type="http://schemas.openxmlformats.org/officeDocument/2006/relationships/queryTable" Target="../queryTables/queryTable941.xml"/><Relationship Id="rId1157" Type="http://schemas.openxmlformats.org/officeDocument/2006/relationships/queryTable" Target="../queryTables/queryTable1157.xml"/><Relationship Id="rId1364" Type="http://schemas.openxmlformats.org/officeDocument/2006/relationships/queryTable" Target="../queryTables/queryTable1364.xml"/><Relationship Id="rId70" Type="http://schemas.openxmlformats.org/officeDocument/2006/relationships/queryTable" Target="../queryTables/queryTable70.xml"/><Relationship Id="rId166" Type="http://schemas.openxmlformats.org/officeDocument/2006/relationships/queryTable" Target="../queryTables/queryTable166.xml"/><Relationship Id="rId373" Type="http://schemas.openxmlformats.org/officeDocument/2006/relationships/queryTable" Target="../queryTables/queryTable373.xml"/><Relationship Id="rId580" Type="http://schemas.openxmlformats.org/officeDocument/2006/relationships/queryTable" Target="../queryTables/queryTable580.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224" Type="http://schemas.openxmlformats.org/officeDocument/2006/relationships/queryTable" Target="../queryTables/queryTable1224.xml"/><Relationship Id="rId1431" Type="http://schemas.openxmlformats.org/officeDocument/2006/relationships/queryTable" Target="../queryTables/queryTable143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28" Type="http://schemas.openxmlformats.org/officeDocument/2006/relationships/queryTable" Target="../queryTables/queryTable28.xml"/><Relationship Id="rId300" Type="http://schemas.openxmlformats.org/officeDocument/2006/relationships/queryTable" Target="../queryTables/queryTable300.xml"/><Relationship Id="rId538" Type="http://schemas.openxmlformats.org/officeDocument/2006/relationships/queryTable" Target="../queryTables/queryTable538.xml"/><Relationship Id="rId745" Type="http://schemas.openxmlformats.org/officeDocument/2006/relationships/queryTable" Target="../queryTables/queryTable745.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1375" Type="http://schemas.openxmlformats.org/officeDocument/2006/relationships/queryTable" Target="../queryTables/queryTable1375.xml"/><Relationship Id="rId81" Type="http://schemas.openxmlformats.org/officeDocument/2006/relationships/queryTable" Target="../queryTables/queryTable81.xml"/><Relationship Id="rId177" Type="http://schemas.openxmlformats.org/officeDocument/2006/relationships/queryTable" Target="../queryTables/queryTable177.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812" Type="http://schemas.openxmlformats.org/officeDocument/2006/relationships/queryTable" Target="../queryTables/queryTable812.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1442" Type="http://schemas.openxmlformats.org/officeDocument/2006/relationships/queryTable" Target="../queryTables/queryTable1442.xml"/><Relationship Id="rId244" Type="http://schemas.openxmlformats.org/officeDocument/2006/relationships/queryTable" Target="../queryTables/queryTable244.xml"/><Relationship Id="rId689" Type="http://schemas.openxmlformats.org/officeDocument/2006/relationships/queryTable" Target="../queryTables/queryTable689.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1302" Type="http://schemas.openxmlformats.org/officeDocument/2006/relationships/queryTable" Target="../queryTables/queryTable1302.xml"/><Relationship Id="rId39" Type="http://schemas.openxmlformats.org/officeDocument/2006/relationships/queryTable" Target="../queryTables/queryTable39.xml"/><Relationship Id="rId451" Type="http://schemas.openxmlformats.org/officeDocument/2006/relationships/queryTable" Target="../queryTables/queryTable451.xml"/><Relationship Id="rId549" Type="http://schemas.openxmlformats.org/officeDocument/2006/relationships/queryTable" Target="../queryTables/queryTable549.xml"/><Relationship Id="rId756" Type="http://schemas.openxmlformats.org/officeDocument/2006/relationships/queryTable" Target="../queryTables/queryTable756.xml"/><Relationship Id="rId1179" Type="http://schemas.openxmlformats.org/officeDocument/2006/relationships/queryTable" Target="../queryTables/queryTable1179.xml"/><Relationship Id="rId1386" Type="http://schemas.openxmlformats.org/officeDocument/2006/relationships/queryTable" Target="../queryTables/queryTable1386.xml"/><Relationship Id="rId104" Type="http://schemas.openxmlformats.org/officeDocument/2006/relationships/queryTable" Target="../queryTables/queryTable104.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95" Type="http://schemas.openxmlformats.org/officeDocument/2006/relationships/queryTable" Target="../queryTables/queryTable395.xml"/><Relationship Id="rId409" Type="http://schemas.openxmlformats.org/officeDocument/2006/relationships/queryTable" Target="../queryTables/queryTable409.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246" Type="http://schemas.openxmlformats.org/officeDocument/2006/relationships/queryTable" Target="../queryTables/queryTable1246.xml"/><Relationship Id="rId92" Type="http://schemas.openxmlformats.org/officeDocument/2006/relationships/queryTable" Target="../queryTables/queryTable92.xml"/><Relationship Id="rId616" Type="http://schemas.openxmlformats.org/officeDocument/2006/relationships/queryTable" Target="../queryTables/queryTable616.xml"/><Relationship Id="rId823" Type="http://schemas.openxmlformats.org/officeDocument/2006/relationships/queryTable" Target="../queryTables/queryTable823.xml"/><Relationship Id="rId1453" Type="http://schemas.openxmlformats.org/officeDocument/2006/relationships/queryTable" Target="../queryTables/queryTable1453.xml"/><Relationship Id="rId255" Type="http://schemas.openxmlformats.org/officeDocument/2006/relationships/queryTable" Target="../queryTables/queryTable255.xml"/><Relationship Id="rId462" Type="http://schemas.openxmlformats.org/officeDocument/2006/relationships/queryTable" Target="../queryTables/queryTable46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313" Type="http://schemas.openxmlformats.org/officeDocument/2006/relationships/queryTable" Target="../queryTables/queryTable1313.xml"/><Relationship Id="rId1397" Type="http://schemas.openxmlformats.org/officeDocument/2006/relationships/queryTable" Target="../queryTables/queryTable1397.xml"/><Relationship Id="rId115" Type="http://schemas.openxmlformats.org/officeDocument/2006/relationships/queryTable" Target="../queryTables/queryTable115.xml"/><Relationship Id="rId322" Type="http://schemas.openxmlformats.org/officeDocument/2006/relationships/queryTable" Target="../queryTables/queryTable322.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99" Type="http://schemas.openxmlformats.org/officeDocument/2006/relationships/queryTable" Target="../queryTables/queryTable199.xml"/><Relationship Id="rId627" Type="http://schemas.openxmlformats.org/officeDocument/2006/relationships/queryTable" Target="../queryTables/queryTable627.xml"/><Relationship Id="rId834" Type="http://schemas.openxmlformats.org/officeDocument/2006/relationships/queryTable" Target="../queryTables/queryTable834.xml"/><Relationship Id="rId1257" Type="http://schemas.openxmlformats.org/officeDocument/2006/relationships/queryTable" Target="../queryTables/queryTable1257.xml"/><Relationship Id="rId1464" Type="http://schemas.openxmlformats.org/officeDocument/2006/relationships/queryTable" Target="../queryTables/queryTable1464.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1324" Type="http://schemas.openxmlformats.org/officeDocument/2006/relationships/queryTable" Target="../queryTables/queryTable1324.xml"/><Relationship Id="rId1366" Type="http://schemas.openxmlformats.org/officeDocument/2006/relationships/queryTable" Target="../queryTables/queryTable136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1433" Type="http://schemas.openxmlformats.org/officeDocument/2006/relationships/queryTable" Target="../queryTables/queryTable1433.xml"/><Relationship Id="rId1475" Type="http://schemas.openxmlformats.org/officeDocument/2006/relationships/queryTable" Target="../queryTables/queryTable147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35" Type="http://schemas.openxmlformats.org/officeDocument/2006/relationships/queryTable" Target="../queryTables/queryTable133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1377" Type="http://schemas.openxmlformats.org/officeDocument/2006/relationships/queryTable" Target="../queryTables/queryTable1377.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279" Type="http://schemas.openxmlformats.org/officeDocument/2006/relationships/queryTable" Target="../queryTables/queryTable1279.xml"/><Relationship Id="rId1402" Type="http://schemas.openxmlformats.org/officeDocument/2006/relationships/queryTable" Target="../queryTables/queryTable1402.xml"/><Relationship Id="rId1444" Type="http://schemas.openxmlformats.org/officeDocument/2006/relationships/queryTable" Target="../queryTables/queryTable1444.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290" Type="http://schemas.openxmlformats.org/officeDocument/2006/relationships/queryTable" Target="../queryTables/queryTable1290.xml"/><Relationship Id="rId1304" Type="http://schemas.openxmlformats.org/officeDocument/2006/relationships/queryTable" Target="../queryTables/queryTable1304.xml"/><Relationship Id="rId1346" Type="http://schemas.openxmlformats.org/officeDocument/2006/relationships/queryTable" Target="../queryTables/queryTable1346.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388" Type="http://schemas.openxmlformats.org/officeDocument/2006/relationships/queryTable" Target="../queryTables/queryTable138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1413" Type="http://schemas.openxmlformats.org/officeDocument/2006/relationships/queryTable" Target="../queryTables/queryTable1413.xml"/><Relationship Id="rId1455" Type="http://schemas.openxmlformats.org/officeDocument/2006/relationships/queryTable" Target="../queryTables/queryTable145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1315" Type="http://schemas.openxmlformats.org/officeDocument/2006/relationships/queryTable" Target="../queryTables/queryTable1315.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1357" Type="http://schemas.openxmlformats.org/officeDocument/2006/relationships/queryTable" Target="../queryTables/queryTable135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1424" Type="http://schemas.openxmlformats.org/officeDocument/2006/relationships/queryTable" Target="../queryTables/queryTable1424.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1368" Type="http://schemas.openxmlformats.org/officeDocument/2006/relationships/queryTable" Target="../queryTables/queryTable136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1435" Type="http://schemas.openxmlformats.org/officeDocument/2006/relationships/queryTable" Target="../queryTables/queryTable143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1379" Type="http://schemas.openxmlformats.org/officeDocument/2006/relationships/queryTable" Target="../queryTables/queryTable137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1446" Type="http://schemas.openxmlformats.org/officeDocument/2006/relationships/queryTable" Target="../queryTables/queryTable1446.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92" Type="http://schemas.openxmlformats.org/officeDocument/2006/relationships/queryTable" Target="../queryTables/queryTable1292.xml"/><Relationship Id="rId1306" Type="http://schemas.openxmlformats.org/officeDocument/2006/relationships/queryTable" Target="../queryTables/queryTable1306.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1457" Type="http://schemas.openxmlformats.org/officeDocument/2006/relationships/queryTable" Target="../queryTables/queryTable1457.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1317" Type="http://schemas.openxmlformats.org/officeDocument/2006/relationships/queryTable" Target="../queryTables/queryTable1317.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1370" Type="http://schemas.openxmlformats.org/officeDocument/2006/relationships/queryTable" Target="../queryTables/queryTable1370.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468" Type="http://schemas.openxmlformats.org/officeDocument/2006/relationships/queryTable" Target="../queryTables/queryTable1468.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1328" Type="http://schemas.openxmlformats.org/officeDocument/2006/relationships/queryTable" Target="../queryTables/queryTable1328.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381" Type="http://schemas.openxmlformats.org/officeDocument/2006/relationships/queryTable" Target="../queryTables/queryTable1381.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1339" Type="http://schemas.openxmlformats.org/officeDocument/2006/relationships/queryTable" Target="../queryTables/queryTable1339.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392" Type="http://schemas.openxmlformats.org/officeDocument/2006/relationships/queryTable" Target="../queryTables/queryTable1392.xml"/><Relationship Id="rId1406" Type="http://schemas.openxmlformats.org/officeDocument/2006/relationships/queryTable" Target="../queryTables/queryTable1406.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417" Type="http://schemas.openxmlformats.org/officeDocument/2006/relationships/queryTable" Target="../queryTables/queryTable1417.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1470" Type="http://schemas.openxmlformats.org/officeDocument/2006/relationships/queryTable" Target="../queryTables/queryTable1470.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30" Type="http://schemas.openxmlformats.org/officeDocument/2006/relationships/queryTable" Target="../queryTables/queryTable1330.xml"/><Relationship Id="rId1428" Type="http://schemas.openxmlformats.org/officeDocument/2006/relationships/queryTable" Target="../queryTables/queryTable1428.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1341" Type="http://schemas.openxmlformats.org/officeDocument/2006/relationships/queryTable" Target="../queryTables/queryTable1341.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1439" Type="http://schemas.openxmlformats.org/officeDocument/2006/relationships/queryTable" Target="../queryTables/queryTable143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1285" Type="http://schemas.openxmlformats.org/officeDocument/2006/relationships/queryTable" Target="../queryTables/queryTable1285.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1352" Type="http://schemas.openxmlformats.org/officeDocument/2006/relationships/queryTable" Target="../queryTables/queryTable135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296" Type="http://schemas.openxmlformats.org/officeDocument/2006/relationships/queryTable" Target="../queryTables/queryTable1296.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1363" Type="http://schemas.openxmlformats.org/officeDocument/2006/relationships/queryTable" Target="../queryTables/queryTable1363.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1430" Type="http://schemas.openxmlformats.org/officeDocument/2006/relationships/queryTable" Target="../queryTables/queryTable1430.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1374" Type="http://schemas.openxmlformats.org/officeDocument/2006/relationships/queryTable" Target="../queryTables/queryTable1374.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1441" Type="http://schemas.openxmlformats.org/officeDocument/2006/relationships/queryTable" Target="../queryTables/queryTable1441.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1301" Type="http://schemas.openxmlformats.org/officeDocument/2006/relationships/queryTable" Target="../queryTables/queryTable1301.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1385" Type="http://schemas.openxmlformats.org/officeDocument/2006/relationships/queryTable" Target="../queryTables/queryTable1385.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1452" Type="http://schemas.openxmlformats.org/officeDocument/2006/relationships/queryTable" Target="../queryTables/queryTable1452.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1312" Type="http://schemas.openxmlformats.org/officeDocument/2006/relationships/queryTable" Target="../queryTables/queryTable1312.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396" Type="http://schemas.openxmlformats.org/officeDocument/2006/relationships/queryTable" Target="../queryTables/queryTable139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1463" Type="http://schemas.openxmlformats.org/officeDocument/2006/relationships/queryTable" Target="../queryTables/queryTable1463.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323" Type="http://schemas.openxmlformats.org/officeDocument/2006/relationships/queryTable" Target="../queryTables/queryTable1323.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1474" Type="http://schemas.openxmlformats.org/officeDocument/2006/relationships/queryTable" Target="../queryTables/queryTable1474.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1334" Type="http://schemas.openxmlformats.org/officeDocument/2006/relationships/queryTable" Target="../queryTables/queryTable1334.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1401" Type="http://schemas.openxmlformats.org/officeDocument/2006/relationships/queryTable" Target="../queryTables/queryTable1401.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345" Type="http://schemas.openxmlformats.org/officeDocument/2006/relationships/queryTable" Target="../queryTables/queryTable1345.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1289" Type="http://schemas.openxmlformats.org/officeDocument/2006/relationships/queryTable" Target="../queryTables/queryTable1289.xml"/><Relationship Id="rId1412" Type="http://schemas.openxmlformats.org/officeDocument/2006/relationships/queryTable" Target="../queryTables/queryTable1412.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356" Type="http://schemas.openxmlformats.org/officeDocument/2006/relationships/queryTable" Target="../queryTables/queryTable1356.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1423" Type="http://schemas.openxmlformats.org/officeDocument/2006/relationships/queryTable" Target="../queryTables/queryTable1423.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1367" Type="http://schemas.openxmlformats.org/officeDocument/2006/relationships/queryTable" Target="../queryTables/queryTable1367.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1434" Type="http://schemas.openxmlformats.org/officeDocument/2006/relationships/queryTable" Target="../queryTables/queryTable1434.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1378" Type="http://schemas.openxmlformats.org/officeDocument/2006/relationships/queryTable" Target="../queryTables/queryTable1378.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1445" Type="http://schemas.openxmlformats.org/officeDocument/2006/relationships/queryTable" Target="../queryTables/queryTable1445.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305" Type="http://schemas.openxmlformats.org/officeDocument/2006/relationships/queryTable" Target="../queryTables/queryTable1305.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291" Type="http://schemas.openxmlformats.org/officeDocument/2006/relationships/queryTable" Target="../queryTables/queryTable1291.xml"/><Relationship Id="rId1389" Type="http://schemas.openxmlformats.org/officeDocument/2006/relationships/queryTable" Target="../queryTables/queryTable1389.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1456" Type="http://schemas.openxmlformats.org/officeDocument/2006/relationships/queryTable" Target="../queryTables/queryTable1456.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1316" Type="http://schemas.openxmlformats.org/officeDocument/2006/relationships/queryTable" Target="../queryTables/queryTable1316.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1467" Type="http://schemas.openxmlformats.org/officeDocument/2006/relationships/queryTable" Target="../queryTables/queryTable1467.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327" Type="http://schemas.openxmlformats.org/officeDocument/2006/relationships/queryTable" Target="../queryTables/queryTable1327.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380" Type="http://schemas.openxmlformats.org/officeDocument/2006/relationships/queryTable" Target="../queryTables/queryTable1380.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1338" Type="http://schemas.openxmlformats.org/officeDocument/2006/relationships/queryTable" Target="../queryTables/queryTable1338.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1405" Type="http://schemas.openxmlformats.org/officeDocument/2006/relationships/queryTable" Target="../queryTables/queryTable1405.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391" Type="http://schemas.openxmlformats.org/officeDocument/2006/relationships/queryTable" Target="../queryTables/queryTable1391.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1349" Type="http://schemas.openxmlformats.org/officeDocument/2006/relationships/queryTable" Target="../queryTables/queryTable1349.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1416" Type="http://schemas.openxmlformats.org/officeDocument/2006/relationships/queryTable" Target="../queryTables/queryTable1416.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1427" Type="http://schemas.openxmlformats.org/officeDocument/2006/relationships/queryTable" Target="../queryTables/queryTable1427.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 Id="rId850" Type="http://schemas.openxmlformats.org/officeDocument/2006/relationships/queryTable" Target="../queryTables/queryTable850.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77" Type="http://schemas.openxmlformats.org/officeDocument/2006/relationships/queryTable" Target="../queryTables/queryTable77.xml"/><Relationship Id="rId282" Type="http://schemas.openxmlformats.org/officeDocument/2006/relationships/queryTable" Target="../queryTables/queryTable282.xml"/><Relationship Id="rId503" Type="http://schemas.openxmlformats.org/officeDocument/2006/relationships/queryTable" Target="../queryTables/queryTable503.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08" Type="http://schemas.openxmlformats.org/officeDocument/2006/relationships/queryTable" Target="../queryTables/queryTable808.xml"/><Relationship Id="rId1340" Type="http://schemas.openxmlformats.org/officeDocument/2006/relationships/queryTable" Target="../queryTables/queryTable1340.xml"/><Relationship Id="rId1438" Type="http://schemas.openxmlformats.org/officeDocument/2006/relationships/queryTable" Target="../queryTables/queryTable1438.xml"/><Relationship Id="rId8" Type="http://schemas.openxmlformats.org/officeDocument/2006/relationships/queryTable" Target="../queryTables/queryTable8.xml"/><Relationship Id="rId142" Type="http://schemas.openxmlformats.org/officeDocument/2006/relationships/queryTable" Target="../queryTables/queryTable142.xml"/><Relationship Id="rId447" Type="http://schemas.openxmlformats.org/officeDocument/2006/relationships/queryTable" Target="../queryTables/queryTable447.xml"/><Relationship Id="rId794" Type="http://schemas.openxmlformats.org/officeDocument/2006/relationships/queryTable" Target="../queryTables/queryTable794.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654" Type="http://schemas.openxmlformats.org/officeDocument/2006/relationships/queryTable" Target="../queryTables/queryTable654.xml"/><Relationship Id="rId861" Type="http://schemas.openxmlformats.org/officeDocument/2006/relationships/queryTable" Target="../queryTables/queryTable861.xml"/><Relationship Id="rId959" Type="http://schemas.openxmlformats.org/officeDocument/2006/relationships/queryTable" Target="../queryTables/queryTable959.xml"/><Relationship Id="rId1284" Type="http://schemas.openxmlformats.org/officeDocument/2006/relationships/queryTable" Target="../queryTables/queryTable1284.xml"/><Relationship Id="rId293" Type="http://schemas.openxmlformats.org/officeDocument/2006/relationships/queryTable" Target="../queryTables/queryTable293.xml"/><Relationship Id="rId307" Type="http://schemas.openxmlformats.org/officeDocument/2006/relationships/queryTable" Target="../queryTables/queryTable307.xml"/><Relationship Id="rId514" Type="http://schemas.openxmlformats.org/officeDocument/2006/relationships/queryTable" Target="../queryTables/queryTable514.xml"/><Relationship Id="rId721" Type="http://schemas.openxmlformats.org/officeDocument/2006/relationships/queryTable" Target="../queryTables/queryTable721.xml"/><Relationship Id="rId1144" Type="http://schemas.openxmlformats.org/officeDocument/2006/relationships/queryTable" Target="../queryTables/queryTable1144.xml"/><Relationship Id="rId1351" Type="http://schemas.openxmlformats.org/officeDocument/2006/relationships/queryTable" Target="../queryTables/queryTable1351.xml"/><Relationship Id="rId1449" Type="http://schemas.openxmlformats.org/officeDocument/2006/relationships/queryTable" Target="../queryTables/queryTable1449.xml"/><Relationship Id="rId88" Type="http://schemas.openxmlformats.org/officeDocument/2006/relationships/queryTable" Target="../queryTables/queryTable88.xml"/><Relationship Id="rId153" Type="http://schemas.openxmlformats.org/officeDocument/2006/relationships/queryTable" Target="../queryTables/queryTable153.xml"/><Relationship Id="rId360" Type="http://schemas.openxmlformats.org/officeDocument/2006/relationships/queryTable" Target="../queryTables/queryTable360.xml"/><Relationship Id="rId598" Type="http://schemas.openxmlformats.org/officeDocument/2006/relationships/queryTable" Target="../queryTables/queryTable598.xml"/><Relationship Id="rId819" Type="http://schemas.openxmlformats.org/officeDocument/2006/relationships/queryTable" Target="../queryTables/queryTable819.xml"/><Relationship Id="rId1004" Type="http://schemas.openxmlformats.org/officeDocument/2006/relationships/queryTable" Target="../queryTables/queryTable1004.xml"/><Relationship Id="rId1211" Type="http://schemas.openxmlformats.org/officeDocument/2006/relationships/queryTable" Target="../queryTables/queryTable1211.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65" Type="http://schemas.openxmlformats.org/officeDocument/2006/relationships/queryTable" Target="../queryTables/queryTable665.xml"/><Relationship Id="rId872" Type="http://schemas.openxmlformats.org/officeDocument/2006/relationships/queryTable" Target="../queryTables/queryTable872.xml"/><Relationship Id="rId1088" Type="http://schemas.openxmlformats.org/officeDocument/2006/relationships/queryTable" Target="../queryTables/queryTable1088.xml"/><Relationship Id="rId1295" Type="http://schemas.openxmlformats.org/officeDocument/2006/relationships/queryTable" Target="../queryTables/queryTable1295.xml"/><Relationship Id="rId1309" Type="http://schemas.openxmlformats.org/officeDocument/2006/relationships/queryTable" Target="../queryTables/queryTable1309.xml"/><Relationship Id="rId15" Type="http://schemas.openxmlformats.org/officeDocument/2006/relationships/queryTable" Target="../queryTables/queryTable15.xml"/><Relationship Id="rId318" Type="http://schemas.openxmlformats.org/officeDocument/2006/relationships/queryTable" Target="../queryTables/queryTable318.xml"/><Relationship Id="rId525" Type="http://schemas.openxmlformats.org/officeDocument/2006/relationships/queryTable" Target="../queryTables/queryTable525.xml"/><Relationship Id="rId732" Type="http://schemas.openxmlformats.org/officeDocument/2006/relationships/queryTable" Target="../queryTables/queryTable732.xml"/><Relationship Id="rId1155" Type="http://schemas.openxmlformats.org/officeDocument/2006/relationships/queryTable" Target="../queryTables/queryTable1155.xml"/><Relationship Id="rId1362" Type="http://schemas.openxmlformats.org/officeDocument/2006/relationships/queryTable" Target="../queryTables/queryTable1362.xml"/><Relationship Id="rId99" Type="http://schemas.openxmlformats.org/officeDocument/2006/relationships/queryTable" Target="../queryTables/queryTable99.xml"/><Relationship Id="rId164" Type="http://schemas.openxmlformats.org/officeDocument/2006/relationships/queryTable" Target="../queryTables/queryTable164.xml"/><Relationship Id="rId371" Type="http://schemas.openxmlformats.org/officeDocument/2006/relationships/queryTable" Target="../queryTables/queryTable371.xml"/><Relationship Id="rId1015" Type="http://schemas.openxmlformats.org/officeDocument/2006/relationships/queryTable" Target="../queryTables/queryTable1015.xml"/><Relationship Id="rId1222" Type="http://schemas.openxmlformats.org/officeDocument/2006/relationships/queryTable" Target="../queryTables/queryTable1222.xml"/><Relationship Id="rId469" Type="http://schemas.openxmlformats.org/officeDocument/2006/relationships/queryTable" Target="../queryTables/queryTable469.xml"/><Relationship Id="rId676" Type="http://schemas.openxmlformats.org/officeDocument/2006/relationships/queryTable" Target="../queryTables/queryTable676.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329" Type="http://schemas.openxmlformats.org/officeDocument/2006/relationships/queryTable" Target="../queryTables/queryTable329.xml"/><Relationship Id="rId536" Type="http://schemas.openxmlformats.org/officeDocument/2006/relationships/queryTable" Target="../queryTables/queryTable536.xml"/><Relationship Id="rId1166" Type="http://schemas.openxmlformats.org/officeDocument/2006/relationships/queryTable" Target="../queryTables/queryTable1166.xml"/><Relationship Id="rId1373" Type="http://schemas.openxmlformats.org/officeDocument/2006/relationships/queryTable" Target="../queryTables/queryTable1373.xml"/><Relationship Id="rId175" Type="http://schemas.openxmlformats.org/officeDocument/2006/relationships/queryTable" Target="../queryTables/queryTable175.xml"/><Relationship Id="rId743" Type="http://schemas.openxmlformats.org/officeDocument/2006/relationships/queryTable" Target="../queryTables/queryTable743.xml"/><Relationship Id="rId950" Type="http://schemas.openxmlformats.org/officeDocument/2006/relationships/queryTable" Target="../queryTables/queryTable950.xml"/><Relationship Id="rId1026" Type="http://schemas.openxmlformats.org/officeDocument/2006/relationships/queryTable" Target="../queryTables/queryTable1026.xml"/><Relationship Id="rId382" Type="http://schemas.openxmlformats.org/officeDocument/2006/relationships/queryTable" Target="../queryTables/queryTable382.xml"/><Relationship Id="rId603" Type="http://schemas.openxmlformats.org/officeDocument/2006/relationships/queryTable" Target="../queryTables/queryTable603.xml"/><Relationship Id="rId687" Type="http://schemas.openxmlformats.org/officeDocument/2006/relationships/queryTable" Target="../queryTables/queryTable687.xml"/><Relationship Id="rId810" Type="http://schemas.openxmlformats.org/officeDocument/2006/relationships/queryTable" Target="../queryTables/queryTable810.xml"/><Relationship Id="rId908" Type="http://schemas.openxmlformats.org/officeDocument/2006/relationships/queryTable" Target="../queryTables/queryTable908.xml"/><Relationship Id="rId1233" Type="http://schemas.openxmlformats.org/officeDocument/2006/relationships/queryTable" Target="../queryTables/queryTable1233.xml"/><Relationship Id="rId1440" Type="http://schemas.openxmlformats.org/officeDocument/2006/relationships/queryTable" Target="../queryTables/queryTable1440.xml"/><Relationship Id="rId242" Type="http://schemas.openxmlformats.org/officeDocument/2006/relationships/queryTable" Target="../queryTables/queryTable242.xml"/><Relationship Id="rId894" Type="http://schemas.openxmlformats.org/officeDocument/2006/relationships/queryTable" Target="../queryTables/queryTable894.xml"/><Relationship Id="rId1177" Type="http://schemas.openxmlformats.org/officeDocument/2006/relationships/queryTable" Target="../queryTables/queryTable1177.xml"/><Relationship Id="rId1300" Type="http://schemas.openxmlformats.org/officeDocument/2006/relationships/queryTable" Target="../queryTables/queryTable1300.xml"/><Relationship Id="rId37" Type="http://schemas.openxmlformats.org/officeDocument/2006/relationships/queryTable" Target="../queryTables/queryTable37.xml"/><Relationship Id="rId102" Type="http://schemas.openxmlformats.org/officeDocument/2006/relationships/queryTable" Target="../queryTables/queryTable102.xml"/><Relationship Id="rId547" Type="http://schemas.openxmlformats.org/officeDocument/2006/relationships/queryTable" Target="../queryTables/queryTable547.xml"/><Relationship Id="rId754" Type="http://schemas.openxmlformats.org/officeDocument/2006/relationships/queryTable" Target="../queryTables/queryTable754.xml"/><Relationship Id="rId961" Type="http://schemas.openxmlformats.org/officeDocument/2006/relationships/queryTable" Target="../queryTables/queryTable961.xml"/><Relationship Id="rId1384" Type="http://schemas.openxmlformats.org/officeDocument/2006/relationships/queryTable" Target="../queryTables/queryTable1384.xml"/><Relationship Id="rId90" Type="http://schemas.openxmlformats.org/officeDocument/2006/relationships/queryTable" Target="../queryTables/queryTable90.xml"/><Relationship Id="rId186" Type="http://schemas.openxmlformats.org/officeDocument/2006/relationships/queryTable" Target="../queryTables/queryTable186.xml"/><Relationship Id="rId393" Type="http://schemas.openxmlformats.org/officeDocument/2006/relationships/queryTable" Target="../queryTables/queryTable393.xml"/><Relationship Id="rId407" Type="http://schemas.openxmlformats.org/officeDocument/2006/relationships/queryTable" Target="../queryTables/queryTable407.xml"/><Relationship Id="rId614" Type="http://schemas.openxmlformats.org/officeDocument/2006/relationships/queryTable" Target="../queryTables/queryTable614.xml"/><Relationship Id="rId821" Type="http://schemas.openxmlformats.org/officeDocument/2006/relationships/queryTable" Target="../queryTables/queryTable821.xml"/><Relationship Id="rId1037" Type="http://schemas.openxmlformats.org/officeDocument/2006/relationships/queryTable" Target="../queryTables/queryTable1037.xml"/><Relationship Id="rId1244" Type="http://schemas.openxmlformats.org/officeDocument/2006/relationships/queryTable" Target="../queryTables/queryTable1244.xml"/><Relationship Id="rId1451" Type="http://schemas.openxmlformats.org/officeDocument/2006/relationships/queryTable" Target="../queryTables/queryTable1451.xml"/><Relationship Id="rId253" Type="http://schemas.openxmlformats.org/officeDocument/2006/relationships/queryTable" Target="../queryTables/queryTable253.xml"/><Relationship Id="rId460" Type="http://schemas.openxmlformats.org/officeDocument/2006/relationships/queryTable" Target="../queryTables/queryTable460.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311" Type="http://schemas.openxmlformats.org/officeDocument/2006/relationships/queryTable" Target="../queryTables/queryTable1311.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65" Type="http://schemas.openxmlformats.org/officeDocument/2006/relationships/queryTable" Target="../queryTables/queryTable765.xml"/><Relationship Id="rId972" Type="http://schemas.openxmlformats.org/officeDocument/2006/relationships/queryTable" Target="../queryTables/queryTable972.xml"/><Relationship Id="rId1188" Type="http://schemas.openxmlformats.org/officeDocument/2006/relationships/queryTable" Target="../queryTables/queryTable1188.xml"/><Relationship Id="rId1395" Type="http://schemas.openxmlformats.org/officeDocument/2006/relationships/queryTable" Target="../queryTables/queryTable1395.xml"/><Relationship Id="rId1409" Type="http://schemas.openxmlformats.org/officeDocument/2006/relationships/queryTable" Target="../queryTables/queryTable1409.xml"/><Relationship Id="rId197" Type="http://schemas.openxmlformats.org/officeDocument/2006/relationships/queryTable" Target="../queryTables/queryTable197.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55" Type="http://schemas.openxmlformats.org/officeDocument/2006/relationships/queryTable" Target="../queryTables/queryTable1255.xml"/><Relationship Id="rId1462" Type="http://schemas.openxmlformats.org/officeDocument/2006/relationships/queryTable" Target="../queryTables/queryTable146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1115" Type="http://schemas.openxmlformats.org/officeDocument/2006/relationships/queryTable" Target="../queryTables/queryTable1115.xml"/><Relationship Id="rId1322" Type="http://schemas.openxmlformats.org/officeDocument/2006/relationships/queryTable" Target="../queryTables/queryTable1322.xml"/><Relationship Id="rId59" Type="http://schemas.openxmlformats.org/officeDocument/2006/relationships/queryTable" Target="../queryTables/queryTable59.xml"/><Relationship Id="rId124" Type="http://schemas.openxmlformats.org/officeDocument/2006/relationships/queryTable" Target="../queryTables/queryTable124.xml"/><Relationship Id="rId569" Type="http://schemas.openxmlformats.org/officeDocument/2006/relationships/queryTable" Target="../queryTables/queryTable569.xml"/><Relationship Id="rId776" Type="http://schemas.openxmlformats.org/officeDocument/2006/relationships/queryTable" Target="../queryTables/queryTable776.xml"/><Relationship Id="rId983" Type="http://schemas.openxmlformats.org/officeDocument/2006/relationships/queryTable" Target="../queryTables/queryTable983.xml"/><Relationship Id="rId1199" Type="http://schemas.openxmlformats.org/officeDocument/2006/relationships/queryTable" Target="../queryTables/queryTable1199.xml"/><Relationship Id="rId331" Type="http://schemas.openxmlformats.org/officeDocument/2006/relationships/queryTable" Target="../queryTables/queryTable331.xml"/><Relationship Id="rId429" Type="http://schemas.openxmlformats.org/officeDocument/2006/relationships/queryTable" Target="../queryTables/queryTable429.xml"/><Relationship Id="rId636" Type="http://schemas.openxmlformats.org/officeDocument/2006/relationships/queryTable" Target="../queryTables/queryTable636.xml"/><Relationship Id="rId1059" Type="http://schemas.openxmlformats.org/officeDocument/2006/relationships/queryTable" Target="../queryTables/queryTable1059.xml"/><Relationship Id="rId1266" Type="http://schemas.openxmlformats.org/officeDocument/2006/relationships/queryTable" Target="../queryTables/queryTable1266.xml"/><Relationship Id="rId1473" Type="http://schemas.openxmlformats.org/officeDocument/2006/relationships/queryTable" Target="../queryTables/queryTable1473.xml"/><Relationship Id="rId843" Type="http://schemas.openxmlformats.org/officeDocument/2006/relationships/queryTable" Target="../queryTables/queryTable843.xml"/><Relationship Id="rId1126" Type="http://schemas.openxmlformats.org/officeDocument/2006/relationships/queryTable" Target="../queryTables/queryTable1126.xml"/><Relationship Id="rId275" Type="http://schemas.openxmlformats.org/officeDocument/2006/relationships/queryTable" Target="../queryTables/queryTable275.xml"/><Relationship Id="rId482" Type="http://schemas.openxmlformats.org/officeDocument/2006/relationships/queryTable" Target="../queryTables/queryTable482.xml"/><Relationship Id="rId703" Type="http://schemas.openxmlformats.org/officeDocument/2006/relationships/queryTable" Target="../queryTables/queryTable703.xml"/><Relationship Id="rId910" Type="http://schemas.openxmlformats.org/officeDocument/2006/relationships/queryTable" Target="../queryTables/queryTable910.xml"/><Relationship Id="rId1333" Type="http://schemas.openxmlformats.org/officeDocument/2006/relationships/queryTable" Target="../queryTables/queryTable1333.xml"/><Relationship Id="rId135" Type="http://schemas.openxmlformats.org/officeDocument/2006/relationships/queryTable" Target="../queryTables/queryTable135.xml"/><Relationship Id="rId342" Type="http://schemas.openxmlformats.org/officeDocument/2006/relationships/queryTable" Target="../queryTables/queryTable342.xml"/><Relationship Id="rId787" Type="http://schemas.openxmlformats.org/officeDocument/2006/relationships/queryTable" Target="../queryTables/queryTable787.xml"/><Relationship Id="rId994" Type="http://schemas.openxmlformats.org/officeDocument/2006/relationships/queryTable" Target="../queryTables/queryTable994.xml"/><Relationship Id="rId1400" Type="http://schemas.openxmlformats.org/officeDocument/2006/relationships/queryTable" Target="../queryTables/queryTable1400.xml"/><Relationship Id="rId202" Type="http://schemas.openxmlformats.org/officeDocument/2006/relationships/queryTable" Target="../queryTables/queryTable202.xml"/><Relationship Id="rId647" Type="http://schemas.openxmlformats.org/officeDocument/2006/relationships/queryTable" Target="../queryTables/queryTable647.xml"/><Relationship Id="rId854" Type="http://schemas.openxmlformats.org/officeDocument/2006/relationships/queryTable" Target="../queryTables/queryTable854.xml"/><Relationship Id="rId1277" Type="http://schemas.openxmlformats.org/officeDocument/2006/relationships/queryTable" Target="../queryTables/queryTable1277.xml"/><Relationship Id="rId286" Type="http://schemas.openxmlformats.org/officeDocument/2006/relationships/queryTable" Target="../queryTables/queryTable286.xml"/><Relationship Id="rId493" Type="http://schemas.openxmlformats.org/officeDocument/2006/relationships/queryTable" Target="../queryTables/queryTable493.xml"/><Relationship Id="rId507" Type="http://schemas.openxmlformats.org/officeDocument/2006/relationships/queryTable" Target="../queryTables/queryTable507.xml"/><Relationship Id="rId714" Type="http://schemas.openxmlformats.org/officeDocument/2006/relationships/queryTable" Target="../queryTables/queryTable714.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344" Type="http://schemas.openxmlformats.org/officeDocument/2006/relationships/queryTable" Target="../queryTables/queryTable1344.xml"/><Relationship Id="rId50" Type="http://schemas.openxmlformats.org/officeDocument/2006/relationships/queryTable" Target="../queryTables/queryTable50.xml"/><Relationship Id="rId146" Type="http://schemas.openxmlformats.org/officeDocument/2006/relationships/queryTable" Target="../queryTables/queryTable146.xml"/><Relationship Id="rId353" Type="http://schemas.openxmlformats.org/officeDocument/2006/relationships/queryTable" Target="../queryTables/queryTable353.xml"/><Relationship Id="rId560" Type="http://schemas.openxmlformats.org/officeDocument/2006/relationships/queryTable" Target="../queryTables/queryTable560.xml"/><Relationship Id="rId798" Type="http://schemas.openxmlformats.org/officeDocument/2006/relationships/queryTable" Target="../queryTables/queryTable798.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411" Type="http://schemas.openxmlformats.org/officeDocument/2006/relationships/queryTable" Target="../queryTables/queryTable1411.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58" Type="http://schemas.openxmlformats.org/officeDocument/2006/relationships/queryTable" Target="../queryTables/queryTable658.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1288" Type="http://schemas.openxmlformats.org/officeDocument/2006/relationships/queryTable" Target="../queryTables/queryTable1288.xml"/><Relationship Id="rId297" Type="http://schemas.openxmlformats.org/officeDocument/2006/relationships/queryTable" Target="../queryTables/queryTable297.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148" Type="http://schemas.openxmlformats.org/officeDocument/2006/relationships/queryTable" Target="../queryTables/queryTable1148.xml"/><Relationship Id="rId1355" Type="http://schemas.openxmlformats.org/officeDocument/2006/relationships/queryTable" Target="../queryTables/queryTable1355.xml"/><Relationship Id="rId157" Type="http://schemas.openxmlformats.org/officeDocument/2006/relationships/queryTable" Target="../queryTables/queryTable157.xml"/><Relationship Id="rId364" Type="http://schemas.openxmlformats.org/officeDocument/2006/relationships/queryTable" Target="../queryTables/queryTable36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1422" Type="http://schemas.openxmlformats.org/officeDocument/2006/relationships/queryTable" Target="../queryTables/queryTable1422.xml"/><Relationship Id="rId61" Type="http://schemas.openxmlformats.org/officeDocument/2006/relationships/queryTable" Target="../queryTables/queryTable61.xml"/><Relationship Id="rId571" Type="http://schemas.openxmlformats.org/officeDocument/2006/relationships/queryTable" Target="../queryTables/queryTable571.xml"/><Relationship Id="rId669" Type="http://schemas.openxmlformats.org/officeDocument/2006/relationships/queryTable" Target="../queryTables/queryTable669.xml"/><Relationship Id="rId876" Type="http://schemas.openxmlformats.org/officeDocument/2006/relationships/queryTable" Target="../queryTables/queryTable876.xml"/><Relationship Id="rId1299" Type="http://schemas.openxmlformats.org/officeDocument/2006/relationships/queryTable" Target="../queryTables/queryTable129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478.xml"/><Relationship Id="rId1" Type="http://schemas.openxmlformats.org/officeDocument/2006/relationships/queryTable" Target="../queryTables/queryTable147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zoomScale="90" zoomScaleNormal="90" workbookViewId="0">
      <selection activeCell="I2" sqref="I2:P3"/>
    </sheetView>
  </sheetViews>
  <sheetFormatPr defaultColWidth="18.7109375" defaultRowHeight="12.75" customHeight="1" x14ac:dyDescent="0.25"/>
  <cols>
    <col min="1" max="1" width="2.7109375" style="156" customWidth="1"/>
    <col min="2" max="4" width="9.28515625" style="156" customWidth="1"/>
    <col min="5" max="5" width="8.7109375" style="156" customWidth="1"/>
    <col min="6" max="6" width="17" style="156" customWidth="1"/>
    <col min="7" max="7" width="8.7109375" style="156" customWidth="1"/>
    <col min="8" max="15" width="9.28515625" style="156" customWidth="1"/>
    <col min="16" max="16" width="9.7109375" style="156" bestFit="1" customWidth="1"/>
    <col min="17" max="18" width="9.28515625" style="156" customWidth="1"/>
    <col min="19" max="20" width="8.7109375" style="156" customWidth="1"/>
    <col min="21" max="21" width="22.28515625" style="156" bestFit="1" customWidth="1"/>
    <col min="22" max="53" width="9.28515625" style="156" customWidth="1"/>
    <col min="54" max="54" width="9.42578125" style="156" customWidth="1"/>
    <col min="55" max="134" width="9.28515625" style="156" customWidth="1"/>
    <col min="135" max="16384" width="18.7109375" style="156"/>
  </cols>
  <sheetData>
    <row r="1" spans="1:134" ht="18.75" x14ac:dyDescent="0.3">
      <c r="A1" s="152"/>
      <c r="B1" s="153"/>
      <c r="C1" s="153"/>
      <c r="D1" s="153"/>
      <c r="E1" s="153"/>
      <c r="F1" s="153"/>
      <c r="G1" s="153"/>
      <c r="H1" s="153"/>
      <c r="I1" s="153"/>
      <c r="J1" s="153"/>
      <c r="K1" s="153"/>
      <c r="L1" s="153"/>
      <c r="M1" s="153"/>
      <c r="N1" s="153"/>
      <c r="O1" s="153"/>
      <c r="P1" s="153"/>
      <c r="Q1" s="153"/>
      <c r="R1" s="153"/>
      <c r="S1" s="153"/>
      <c r="T1" s="154"/>
      <c r="U1" s="155"/>
      <c r="V1" s="243" t="s">
        <v>48</v>
      </c>
      <c r="W1" s="244"/>
      <c r="X1" s="245"/>
      <c r="Y1" s="242" t="str">
        <f>LOOKUP($B$10,NodeID,SheetName)</f>
        <v>PowellToMeadGainsGrandCanyon</v>
      </c>
      <c r="Z1" s="242"/>
      <c r="AA1" s="242"/>
      <c r="AB1" s="242"/>
      <c r="AC1" s="242"/>
      <c r="AD1" s="242"/>
      <c r="AE1" s="242"/>
      <c r="AF1" s="242"/>
      <c r="AG1" s="242"/>
      <c r="AH1" s="242"/>
      <c r="AI1" s="242"/>
      <c r="AJ1" s="242"/>
      <c r="AK1" s="242"/>
      <c r="AL1" s="242"/>
      <c r="AM1" s="242"/>
      <c r="AN1" s="242"/>
      <c r="AO1" s="242"/>
      <c r="AP1" s="242"/>
      <c r="AQ1" s="242"/>
      <c r="AR1" s="242"/>
      <c r="AS1" s="242"/>
      <c r="AT1" s="242"/>
      <c r="AU1" s="242"/>
      <c r="AV1" s="242"/>
      <c r="AW1" s="242"/>
      <c r="AX1" s="242"/>
      <c r="AY1" s="242"/>
      <c r="AZ1" s="242"/>
      <c r="BA1" s="242"/>
      <c r="BB1" s="242"/>
    </row>
    <row r="2" spans="1:134" ht="15" x14ac:dyDescent="0.25">
      <c r="A2" s="157"/>
      <c r="B2" s="158"/>
      <c r="C2" s="158"/>
      <c r="D2" s="158"/>
      <c r="E2" s="158">
        <v>3</v>
      </c>
      <c r="F2" s="159"/>
      <c r="G2" s="159"/>
      <c r="H2" s="159"/>
      <c r="I2" s="249" t="str">
        <f>LOOKUP($B$10,NodeID,SheetName)</f>
        <v>PowellToMeadGainsGrandCanyon</v>
      </c>
      <c r="J2" s="250"/>
      <c r="K2" s="250"/>
      <c r="L2" s="250"/>
      <c r="M2" s="250"/>
      <c r="N2" s="250"/>
      <c r="O2" s="250"/>
      <c r="P2" s="250"/>
      <c r="Q2" s="159"/>
      <c r="R2" s="159"/>
      <c r="S2" s="159"/>
      <c r="T2" s="160"/>
      <c r="U2" s="155"/>
      <c r="V2" s="240" t="s">
        <v>46</v>
      </c>
      <c r="W2" s="241" t="s">
        <v>45</v>
      </c>
      <c r="X2" s="155" t="s">
        <v>47</v>
      </c>
      <c r="Y2" s="162">
        <f>RunInformation!$G$6</f>
        <v>1991</v>
      </c>
      <c r="Z2" s="162">
        <f>RunInformation!$G$7</f>
        <v>1992</v>
      </c>
      <c r="AA2" s="162">
        <f>RunInformation!$G$8</f>
        <v>1993</v>
      </c>
      <c r="AB2" s="162">
        <f>RunInformation!$G$9</f>
        <v>1994</v>
      </c>
      <c r="AC2" s="162">
        <f>RunInformation!$G$10</f>
        <v>1995</v>
      </c>
      <c r="AD2" s="162">
        <f>RunInformation!$G$11</f>
        <v>1996</v>
      </c>
      <c r="AE2" s="162">
        <f>RunInformation!$G$12</f>
        <v>1997</v>
      </c>
      <c r="AF2" s="162">
        <f>RunInformation!$G$13</f>
        <v>1998</v>
      </c>
      <c r="AG2" s="162">
        <f>RunInformation!$G$14</f>
        <v>1999</v>
      </c>
      <c r="AH2" s="162">
        <f>RunInformation!$G$15</f>
        <v>2000</v>
      </c>
      <c r="AI2" s="162">
        <f>RunInformation!$G$16</f>
        <v>2001</v>
      </c>
      <c r="AJ2" s="162">
        <f>RunInformation!$G$17</f>
        <v>2002</v>
      </c>
      <c r="AK2" s="162">
        <f>RunInformation!$G$18</f>
        <v>2003</v>
      </c>
      <c r="AL2" s="162">
        <f>RunInformation!$G$19</f>
        <v>2004</v>
      </c>
      <c r="AM2" s="162">
        <f>RunInformation!$G$20</f>
        <v>2005</v>
      </c>
      <c r="AN2" s="162">
        <f>RunInformation!$G$21</f>
        <v>2006</v>
      </c>
      <c r="AO2" s="162">
        <f>RunInformation!$G$22</f>
        <v>2007</v>
      </c>
      <c r="AP2" s="162">
        <f>RunInformation!$G$23</f>
        <v>2008</v>
      </c>
      <c r="AQ2" s="162">
        <f>RunInformation!$G$24</f>
        <v>2009</v>
      </c>
      <c r="AR2" s="201">
        <f>RunInformation!$G$25</f>
        <v>2010</v>
      </c>
      <c r="AS2" s="201">
        <f>RunInformation!$G$26</f>
        <v>2011</v>
      </c>
      <c r="AT2" s="201">
        <f>RunInformation!$G$27</f>
        <v>2012</v>
      </c>
      <c r="AU2" s="201">
        <f>RunInformation!$G$28</f>
        <v>2013</v>
      </c>
      <c r="AV2" s="201">
        <f>RunInformation!$G$29</f>
        <v>2014</v>
      </c>
      <c r="AW2" s="201">
        <f>RunInformation!$G$30</f>
        <v>2015</v>
      </c>
      <c r="AX2" s="201">
        <f>RunInformation!$G$31</f>
        <v>2016</v>
      </c>
      <c r="AY2" s="201">
        <f>RunInformation!$G$32</f>
        <v>2017</v>
      </c>
      <c r="AZ2" s="201">
        <f>RunInformation!$G$33</f>
        <v>2018</v>
      </c>
      <c r="BA2" s="201">
        <f>RunInformation!$G$34</f>
        <v>2019</v>
      </c>
      <c r="BB2" s="201">
        <f>RunInformation!$G$35</f>
        <v>2020</v>
      </c>
      <c r="BC2" s="206"/>
      <c r="BD2" s="206"/>
      <c r="BE2" s="206"/>
      <c r="BF2" s="206"/>
      <c r="BG2" s="206"/>
      <c r="BH2" s="206"/>
      <c r="BI2" s="206"/>
      <c r="BJ2" s="206"/>
      <c r="BK2" s="206"/>
      <c r="BL2" s="206"/>
      <c r="BM2" s="206"/>
      <c r="BN2" s="206"/>
      <c r="BO2" s="206"/>
      <c r="BP2" s="206"/>
      <c r="BQ2" s="206"/>
      <c r="BR2" s="206"/>
      <c r="BS2" s="206"/>
      <c r="BT2" s="206"/>
      <c r="BU2" s="206"/>
      <c r="BV2" s="206"/>
      <c r="BW2" s="206"/>
      <c r="BX2" s="206"/>
      <c r="BY2" s="206"/>
      <c r="BZ2" s="206"/>
      <c r="CA2" s="206"/>
      <c r="CB2" s="206"/>
      <c r="CC2" s="206"/>
      <c r="CD2" s="206"/>
      <c r="CE2" s="206"/>
      <c r="CF2" s="206"/>
      <c r="CG2" s="206"/>
      <c r="CH2" s="206"/>
      <c r="CI2" s="206"/>
      <c r="CJ2" s="206"/>
      <c r="CK2" s="206"/>
      <c r="CL2" s="206"/>
      <c r="CM2" s="206"/>
      <c r="CN2" s="206"/>
      <c r="CO2" s="206"/>
      <c r="CP2" s="206"/>
      <c r="CQ2" s="206"/>
      <c r="CR2" s="206"/>
      <c r="CS2" s="206"/>
      <c r="CT2" s="206"/>
      <c r="CU2" s="206"/>
      <c r="CV2" s="206"/>
      <c r="CW2" s="206"/>
      <c r="CX2" s="206"/>
      <c r="CY2" s="206"/>
      <c r="CZ2" s="206"/>
      <c r="DA2" s="206"/>
      <c r="DB2" s="206"/>
      <c r="DC2" s="206"/>
      <c r="DD2" s="206"/>
      <c r="DE2" s="206"/>
      <c r="DF2" s="206"/>
      <c r="DG2" s="206"/>
      <c r="DH2" s="206"/>
      <c r="DI2" s="206"/>
      <c r="DJ2" s="206"/>
      <c r="DK2" s="206"/>
      <c r="DL2" s="206"/>
      <c r="DM2" s="206"/>
      <c r="DN2" s="206"/>
      <c r="DO2" s="206"/>
      <c r="DP2" s="206"/>
      <c r="DQ2" s="206"/>
      <c r="DR2" s="206"/>
      <c r="DS2" s="206"/>
      <c r="DT2" s="206"/>
      <c r="DU2" s="206"/>
      <c r="DV2" s="206"/>
      <c r="DW2" s="206"/>
      <c r="DX2" s="206"/>
      <c r="DY2" s="206"/>
      <c r="DZ2" s="206"/>
      <c r="EA2" s="206"/>
      <c r="EB2" s="206"/>
      <c r="EC2" s="206"/>
      <c r="ED2" s="206"/>
    </row>
    <row r="3" spans="1:134" ht="15" x14ac:dyDescent="0.25">
      <c r="A3" s="157"/>
      <c r="B3" s="158">
        <v>3</v>
      </c>
      <c r="C3" s="158">
        <f>LOOKUP($B$3,RunInformation!$AX$6:$AX$17,RunInformation!$BC$6:$BC$17)</f>
        <v>67</v>
      </c>
      <c r="D3" s="158">
        <v>16</v>
      </c>
      <c r="E3" s="158"/>
      <c r="F3" s="159"/>
      <c r="G3" s="159"/>
      <c r="H3" s="159"/>
      <c r="I3" s="250"/>
      <c r="J3" s="250"/>
      <c r="K3" s="250"/>
      <c r="L3" s="250"/>
      <c r="M3" s="250"/>
      <c r="N3" s="250"/>
      <c r="O3" s="250"/>
      <c r="P3" s="250"/>
      <c r="Q3" s="159"/>
      <c r="R3" s="159"/>
      <c r="S3" s="159"/>
      <c r="T3" s="160"/>
      <c r="U3" s="163"/>
      <c r="V3" s="161" t="str">
        <f>BlueMesaInflow.Unregulated!B3</f>
        <v>Trace1</v>
      </c>
      <c r="W3" s="162" t="str">
        <f>BlueMesaInflow.Unregulated!C3</f>
        <v>Trace2</v>
      </c>
      <c r="X3" s="155" t="str">
        <f>BlueMesaInflow.Unregulated!D3</f>
        <v>Trace3</v>
      </c>
      <c r="Y3" s="199" t="str">
        <f>BlueMesaInflow.Unregulated!E3</f>
        <v>Trace4</v>
      </c>
      <c r="Z3" s="200" t="str">
        <f>BlueMesaInflow.Unregulated!F3</f>
        <v>Trace5</v>
      </c>
      <c r="AA3" s="200" t="str">
        <f>BlueMesaInflow.Unregulated!G3</f>
        <v>Trace6</v>
      </c>
      <c r="AB3" s="162" t="str">
        <f>BlueMesaInflow.Unregulated!H3</f>
        <v>Trace7</v>
      </c>
      <c r="AC3" s="162" t="str">
        <f>BlueMesaInflow.Unregulated!I3</f>
        <v>Trace8</v>
      </c>
      <c r="AD3" s="162" t="str">
        <f>BlueMesaInflow.Unregulated!J3</f>
        <v>Trace9</v>
      </c>
      <c r="AE3" s="162" t="str">
        <f>BlueMesaInflow.Unregulated!K3</f>
        <v>Trace10</v>
      </c>
      <c r="AF3" s="162" t="str">
        <f>BlueMesaInflow.Unregulated!L3</f>
        <v>Trace11</v>
      </c>
      <c r="AG3" s="162" t="str">
        <f>BlueMesaInflow.Unregulated!M3</f>
        <v>Trace12</v>
      </c>
      <c r="AH3" s="162" t="str">
        <f>BlueMesaInflow.Unregulated!N3</f>
        <v>Trace13</v>
      </c>
      <c r="AI3" s="162" t="str">
        <f>BlueMesaInflow.Unregulated!O3</f>
        <v>Trace14</v>
      </c>
      <c r="AJ3" s="162" t="str">
        <f>BlueMesaInflow.Unregulated!P3</f>
        <v>Trace15</v>
      </c>
      <c r="AK3" s="162" t="str">
        <f>BlueMesaInflow.Unregulated!Q3</f>
        <v>Trace16</v>
      </c>
      <c r="AL3" s="162" t="str">
        <f>BlueMesaInflow.Unregulated!R3</f>
        <v>Trace17</v>
      </c>
      <c r="AM3" s="162" t="str">
        <f>BlueMesaInflow.Unregulated!S3</f>
        <v>Trace18</v>
      </c>
      <c r="AN3" s="162" t="str">
        <f>BlueMesaInflow.Unregulated!T3</f>
        <v>Trace19</v>
      </c>
      <c r="AO3" s="162" t="str">
        <f>BlueMesaInflow.Unregulated!U3</f>
        <v>Trace20</v>
      </c>
      <c r="AP3" s="162" t="str">
        <f>BlueMesaInflow.Unregulated!V3</f>
        <v>Trace21</v>
      </c>
      <c r="AQ3" s="162" t="str">
        <f>BlueMesaInflow.Unregulated!W3</f>
        <v>Trace22</v>
      </c>
      <c r="AR3" s="200" t="str">
        <f>BlueMesaInflow.Unregulated!X3</f>
        <v>Trace23</v>
      </c>
      <c r="AS3" s="200" t="str">
        <f>BlueMesaInflow.Unregulated!Y3</f>
        <v>Trace24</v>
      </c>
      <c r="AT3" s="200" t="str">
        <f>BlueMesaInflow.Unregulated!Z3</f>
        <v>Trace25</v>
      </c>
      <c r="AU3" s="200" t="str">
        <f>BlueMesaInflow.Unregulated!AA3</f>
        <v>Trace26</v>
      </c>
      <c r="AV3" s="200" t="str">
        <f>BlueMesaInflow.Unregulated!AB3</f>
        <v>Trace27</v>
      </c>
      <c r="AW3" s="200" t="str">
        <f>BlueMesaInflow.Unregulated!AC3</f>
        <v>Trace28</v>
      </c>
      <c r="AX3" s="200" t="str">
        <f>BlueMesaInflow.Unregulated!AD3</f>
        <v>Trace29</v>
      </c>
      <c r="AY3" s="200" t="str">
        <f>BlueMesaInflow.Unregulated!AE3</f>
        <v>Trace30</v>
      </c>
      <c r="AZ3" s="200" t="str">
        <f>BlueMesaInflow.Unregulated!AF3</f>
        <v>Trace31</v>
      </c>
      <c r="BA3" s="200" t="str">
        <f>BlueMesaInflow.Unregulated!AG3</f>
        <v>Trace32</v>
      </c>
      <c r="BB3" s="200" t="str">
        <f>BlueMesaInflow.Unregulated!AH3</f>
        <v>Trace33</v>
      </c>
      <c r="BC3" s="206"/>
      <c r="BD3" s="206"/>
      <c r="BE3" s="206"/>
      <c r="BF3" s="206"/>
      <c r="BG3" s="206"/>
      <c r="BH3" s="206"/>
      <c r="BI3" s="206"/>
      <c r="BJ3" s="206"/>
      <c r="BK3" s="206"/>
      <c r="BL3" s="206"/>
      <c r="BM3" s="206"/>
      <c r="BN3" s="206"/>
      <c r="BO3" s="206"/>
      <c r="BP3" s="206"/>
      <c r="BQ3" s="206"/>
      <c r="BR3" s="206"/>
      <c r="BS3" s="206"/>
      <c r="BT3" s="206"/>
      <c r="BU3" s="206"/>
      <c r="BV3" s="206"/>
      <c r="BW3" s="206"/>
      <c r="BX3" s="206"/>
      <c r="BY3" s="206"/>
      <c r="BZ3" s="206"/>
      <c r="CA3" s="206"/>
      <c r="CB3" s="206"/>
      <c r="CC3" s="206"/>
      <c r="CD3" s="206"/>
      <c r="CE3" s="206"/>
      <c r="CF3" s="206"/>
      <c r="CG3" s="206"/>
      <c r="CH3" s="206"/>
      <c r="CI3" s="206"/>
      <c r="CJ3" s="206"/>
      <c r="CK3" s="206"/>
      <c r="CL3" s="206"/>
      <c r="CM3" s="206"/>
      <c r="CN3" s="206"/>
      <c r="CO3" s="206"/>
      <c r="CP3" s="206"/>
      <c r="CQ3" s="206"/>
      <c r="CR3" s="206"/>
      <c r="CS3" s="206"/>
      <c r="CT3" s="206"/>
      <c r="CU3" s="206"/>
      <c r="CV3" s="206"/>
      <c r="CW3" s="206"/>
      <c r="CX3" s="206"/>
      <c r="CY3" s="206"/>
      <c r="CZ3" s="206"/>
      <c r="DA3" s="206"/>
      <c r="DB3" s="206"/>
      <c r="DC3" s="206"/>
      <c r="DD3" s="206"/>
      <c r="DE3" s="206"/>
      <c r="DF3" s="206"/>
      <c r="DG3" s="206"/>
      <c r="DH3" s="206"/>
      <c r="DI3" s="206"/>
      <c r="DJ3" s="206"/>
      <c r="DK3" s="206"/>
      <c r="DL3" s="206"/>
      <c r="DM3" s="206"/>
      <c r="DN3" s="206"/>
      <c r="DO3" s="206"/>
      <c r="DP3" s="206"/>
      <c r="DQ3" s="206"/>
      <c r="DR3" s="206"/>
      <c r="DS3" s="206"/>
      <c r="DT3" s="206"/>
      <c r="DU3" s="206"/>
      <c r="DV3" s="206"/>
      <c r="DW3" s="206"/>
      <c r="DX3" s="206"/>
      <c r="DY3" s="206"/>
      <c r="DZ3" s="206"/>
      <c r="EA3" s="206"/>
      <c r="EB3" s="206"/>
      <c r="EC3" s="206"/>
      <c r="ED3" s="206"/>
    </row>
    <row r="4" spans="1:134" ht="15" x14ac:dyDescent="0.25">
      <c r="A4" s="157"/>
      <c r="B4" s="158"/>
      <c r="C4" s="158"/>
      <c r="D4" s="158"/>
      <c r="E4" s="158"/>
      <c r="F4" s="159"/>
      <c r="G4" s="159"/>
      <c r="H4" s="159"/>
      <c r="I4" s="159"/>
      <c r="J4" s="159"/>
      <c r="K4" s="159"/>
      <c r="L4" s="159"/>
      <c r="M4" s="159"/>
      <c r="N4" s="159"/>
      <c r="O4" s="159"/>
      <c r="P4" s="159"/>
      <c r="Q4" s="159"/>
      <c r="R4" s="159"/>
      <c r="S4" s="159"/>
      <c r="T4" s="164"/>
      <c r="U4" s="165">
        <f>DATE(LOOKUP($D$3,TimestepID,StartYear),$B$3,1)</f>
        <v>45352</v>
      </c>
      <c r="V4" s="166" t="str">
        <f ca="1">IF($U4="","",IF($B$34=TRUE,(LOOKUP($U4,INDIRECT($C$10&amp;"_TIME"),INDIRECT($C$10&amp;"_Max"))),""))</f>
        <v/>
      </c>
      <c r="W4" s="167">
        <f ca="1">IF($U4="","",IF($C$34=TRUE,(LOOKUP($U4,INDIRECT($C$10&amp;"_TIME"),INDIRECT($C$10&amp;"_Min"))),""))</f>
        <v>27.904</v>
      </c>
      <c r="X4" s="168">
        <f ca="1">IF($U4="","",IF($D$34=TRUE,(LOOKUP($U4,INDIRECT($C$10&amp;"_TIME"),INDIRECT($C$10&amp;"_Most"))),""))</f>
        <v>76.022000000000006</v>
      </c>
      <c r="Y4" s="175">
        <f ca="1">IF($U4="","",IF($B$15=TRUE,(LOOKUP($U4,INDIRECT($C$10&amp;"_TIME"),INDIRECT($C$10&amp;"_"&amp;Y$2))),""))</f>
        <v>37.985829999999993</v>
      </c>
      <c r="Z4" s="175">
        <f ca="1">IF($U4="","",IF($B$16=TRUE,(LOOKUP($U4,INDIRECT($C$10&amp;"_TIME"),INDIRECT($C$10&amp;"_"&amp;Z$2))),""))</f>
        <v>23.852601999999997</v>
      </c>
      <c r="AA4" s="175">
        <f ca="1">IF($U4="","",IF($B$17=TRUE,(LOOKUP($U4,INDIRECT($C$10&amp;"_TIME"),INDIRECT($C$10&amp;"_"&amp;AA$2))),""))</f>
        <v>33.571293999999995</v>
      </c>
      <c r="AB4" s="169">
        <f ca="1">IF($U4="","",IF($B$18=TRUE,(LOOKUP($U4,INDIRECT($C$10&amp;"_TIME"),INDIRECT($C$10&amp;"_"&amp;AB$2))),""))</f>
        <v>18.785719999999998</v>
      </c>
      <c r="AC4" s="169">
        <f ca="1">IF($U4="","",IF($B$19=TRUE,(LOOKUP($U4,INDIRECT($C$10&amp;"_TIME"),INDIRECT($C$10&amp;"_"&amp;AC$2))),""))</f>
        <v>66.418819999999997</v>
      </c>
      <c r="AD4" s="169">
        <f ca="1">IF($U4="","",IF($B$20=TRUE,(LOOKUP($U4,INDIRECT($C$10&amp;"_TIME"),INDIRECT($C$10&amp;"_"&amp;AD$2))),""))</f>
        <v>7.6782579999999996</v>
      </c>
      <c r="AE4" s="169">
        <f ca="1">IF($U4="","",IF($B$21=TRUE,(LOOKUP($U4,INDIRECT($C$10&amp;"_TIME"),INDIRECT($C$10&amp;"_"&amp;AE$2))),""))</f>
        <v>63.272730000000003</v>
      </c>
      <c r="AF4" s="169">
        <f ca="1">IF($U4="","",IF($B$22=TRUE,(LOOKUP($U4,INDIRECT($C$10&amp;"_TIME"),INDIRECT($C$10&amp;"_"&amp;AF$2))),""))</f>
        <v>48.99174</v>
      </c>
      <c r="AG4" s="169">
        <f ca="1">IF($U4="","",IF($B$23=TRUE,(LOOKUP($U4,INDIRECT($C$10&amp;"_TIME"),INDIRECT($C$10&amp;"_"&amp;AG$2))),""))</f>
        <v>19.834709999999998</v>
      </c>
      <c r="AH4" s="169">
        <f ca="1">IF($U4="","",IF($B$24=TRUE,(LOOKUP($U4,INDIRECT($C$10&amp;"_TIME"),INDIRECT($C$10&amp;"_"&amp;AH$2))),""))</f>
        <v>54.009920000000001</v>
      </c>
      <c r="AI4" s="169">
        <f ca="1">IF($U4="","",IF($B$25=TRUE,(LOOKUP($U4,INDIRECT($C$10&amp;"_TIME"),INDIRECT($C$10&amp;"_"&amp;AI$2))),""))</f>
        <v>55.160330000000002</v>
      </c>
      <c r="AJ4" s="169">
        <f ca="1">IF($U4="","",IF($B$26=TRUE,(LOOKUP($U4,INDIRECT($C$10&amp;"_TIME"),INDIRECT($C$10&amp;"_"&amp;AJ$2))),""))</f>
        <v>23.22645</v>
      </c>
      <c r="AK4" s="169">
        <f ca="1">IF($U4="","",IF($B$27=TRUE,(LOOKUP($U4,INDIRECT($C$10&amp;"_TIME"),INDIRECT($C$10&amp;"_"&amp;AK$2))),""))</f>
        <v>42.842980000000004</v>
      </c>
      <c r="AL4" s="169">
        <f ca="1">IF($U4="","",IF($B$28=TRUE,(LOOKUP($U4,INDIRECT($C$10&amp;"_TIME"),INDIRECT($C$10&amp;"_"&amp;AL$2))),""))</f>
        <v>27.59008</v>
      </c>
      <c r="AM4" s="169">
        <f ca="1">IF($U4="","",IF($B$29=TRUE,(LOOKUP($U4,INDIRECT($C$10&amp;"_TIME"),INDIRECT($C$10&amp;"_"&amp;AM$2))),""))</f>
        <v>69.104129999999998</v>
      </c>
      <c r="AN4" s="169">
        <f ca="1">IF($U4="","",IF($C$15=TRUE,(LOOKUP($U4,INDIRECT($C$10&amp;"_TIME"),INDIRECT($C$10&amp;"_"&amp;AN$2))),""))</f>
        <v>49.190080000000002</v>
      </c>
      <c r="AO4" s="169">
        <f ca="1">IF($U4="","",IF($C$16=TRUE,(LOOKUP($U4,INDIRECT($C$10&amp;"_TIME"),INDIRECT($C$10&amp;"_"&amp;AO$2))),""))</f>
        <v>44.628099999999996</v>
      </c>
      <c r="AP4" s="169">
        <f ca="1">IF($U4="","",IF($C$17=TRUE,(LOOKUP($U4,INDIRECT($C$10&amp;"_TIME"),INDIRECT($C$10&amp;"_"&amp;AP$2))),""))</f>
        <v>82.373550000000009</v>
      </c>
      <c r="AQ4" s="169">
        <f ca="1">IF($U4="","",IF($C$18=TRUE,(LOOKUP($U4,INDIRECT($C$10&amp;"_TIME"),INDIRECT($C$10&amp;"_"&amp;AQ$2))),""))</f>
        <v>74.04258999999999</v>
      </c>
      <c r="AR4" s="175">
        <f ca="1">IF($U4="","",IF($C$19=TRUE,(LOOKUP($U4,INDIRECT($C$10&amp;"_TIME"),INDIRECT($C$10&amp;"_"&amp;AR$2))),""))</f>
        <v>59.404600000000002</v>
      </c>
      <c r="AS4" s="175">
        <f ca="1">IF($U4="","",IF($C$20=TRUE,(LOOKUP($U4,INDIRECT($C$10&amp;"_TIME"),INDIRECT($C$10&amp;"_"&amp;AS$2))),""))</f>
        <v>42.445689999999999</v>
      </c>
      <c r="AT4" s="175">
        <f ca="1">IF($U4="","",IF($C$21=TRUE,(LOOKUP($U4,INDIRECT($C$10&amp;"_TIME"),INDIRECT($C$10&amp;"_"&amp;AT$2))),""))</f>
        <v>22.21454</v>
      </c>
      <c r="AU4" s="175">
        <f ca="1">IF($U4="","",IF($C$22=TRUE,(LOOKUP($U4,INDIRECT($C$10&amp;"_TIME"),INDIRECT($C$10&amp;"_"&amp;AU$2))),""))</f>
        <v>58.769889999999997</v>
      </c>
      <c r="AV4" s="175">
        <f ca="1">IF($U4="","",IF($C$23=TRUE,(LOOKUP($U4,INDIRECT($C$10&amp;"_TIME"),INDIRECT($C$10&amp;"_"&amp;AV$2))),""))</f>
        <v>31.517060000000001</v>
      </c>
      <c r="AW4" s="175">
        <f ca="1">IF($U4="","",IF($C$24=TRUE,(LOOKUP($U4,INDIRECT($C$10&amp;"_TIME"),INDIRECT($C$10&amp;"_"&amp;AW$2))),""))</f>
        <v>41.176480000000005</v>
      </c>
      <c r="AX4" s="175">
        <f ca="1">IF($U4="","",IF($C$25=TRUE,(LOOKUP($U4,INDIRECT($C$10&amp;"_TIME"),INDIRECT($C$10&amp;"_"&amp;AX$2))),""))</f>
        <v>36.615409999999905</v>
      </c>
      <c r="AY4" s="175">
        <f ca="1">IF($U4="","",IF($C$26=TRUE,(LOOKUP($U4,INDIRECT($C$10&amp;"_TIME"),INDIRECT($C$10&amp;"_"&amp;AY$2))),""))</f>
        <v>63.888529999999896</v>
      </c>
      <c r="AZ4" s="175">
        <f ca="1">IF($U4="","",IF($C$27=TRUE,(LOOKUP($U4,INDIRECT($C$10&amp;"_TIME"),INDIRECT($C$10&amp;"_"&amp;AZ$2))),""))</f>
        <v>26.578900000000001</v>
      </c>
      <c r="BA4" s="175">
        <f ca="1">IF($U4="","",IF($C$28=TRUE,(LOOKUP($U4,INDIRECT($C$10&amp;"_TIME"),INDIRECT($C$10&amp;"_"&amp;BA$2))),""))</f>
        <v>124.9605</v>
      </c>
      <c r="BB4" s="175">
        <f ca="1">IF($U4="","",IF($C$29=TRUE,(LOOKUP($U4,INDIRECT($C$10&amp;"_TIME"),INDIRECT($C$10&amp;"_"&amp;BB$2))),""))</f>
        <v>70.0175499999999</v>
      </c>
      <c r="BC4" s="205"/>
      <c r="BD4" s="205"/>
      <c r="BE4" s="205"/>
      <c r="BF4" s="205"/>
      <c r="BG4" s="205"/>
      <c r="BH4" s="205"/>
      <c r="BI4" s="205"/>
      <c r="BJ4" s="205"/>
      <c r="BK4" s="205"/>
      <c r="BL4" s="205"/>
      <c r="BM4" s="205"/>
      <c r="BN4" s="205"/>
      <c r="BO4" s="205"/>
      <c r="BP4" s="205"/>
      <c r="BQ4" s="205"/>
      <c r="BR4" s="205"/>
      <c r="BS4" s="205"/>
      <c r="BT4" s="205"/>
      <c r="BU4" s="205"/>
      <c r="BV4" s="205"/>
      <c r="BW4" s="205"/>
      <c r="BX4" s="205"/>
      <c r="BY4" s="205"/>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c r="DR4" s="205"/>
      <c r="DS4" s="205"/>
      <c r="DT4" s="205"/>
      <c r="DU4" s="205"/>
      <c r="DV4" s="205"/>
      <c r="DW4" s="205"/>
      <c r="DX4" s="205"/>
      <c r="DY4" s="205"/>
      <c r="DZ4" s="205"/>
      <c r="EA4" s="205"/>
      <c r="EB4" s="205"/>
      <c r="EC4" s="205"/>
      <c r="ED4" s="205"/>
    </row>
    <row r="5" spans="1:134" ht="13.5" customHeight="1" x14ac:dyDescent="0.25">
      <c r="A5" s="157"/>
      <c r="B5" s="158"/>
      <c r="C5" s="158"/>
      <c r="D5" s="170"/>
      <c r="E5" s="158"/>
      <c r="F5" s="159"/>
      <c r="G5" s="159"/>
      <c r="H5" s="159"/>
      <c r="I5" s="159"/>
      <c r="J5" s="159"/>
      <c r="K5" s="159"/>
      <c r="L5" s="159"/>
      <c r="M5" s="159"/>
      <c r="N5" s="159"/>
      <c r="O5" s="159"/>
      <c r="P5" s="159"/>
      <c r="Q5" s="159"/>
      <c r="R5" s="159"/>
      <c r="S5" s="159"/>
      <c r="T5" s="160"/>
      <c r="U5" s="171">
        <f t="shared" ref="U5:U36" si="0">IF((ROW()-3)&lt;=LOOKUP($B$6,TimestepID,Duration),EDATE(U4,1),"")</f>
        <v>45383</v>
      </c>
      <c r="V5" s="172" t="s">
        <v>181</v>
      </c>
      <c r="W5" s="173">
        <v>26.388999999999999</v>
      </c>
      <c r="X5" s="174">
        <v>52.514000000000003</v>
      </c>
      <c r="Y5" s="175">
        <v>41.938178000000001</v>
      </c>
      <c r="Z5" s="175">
        <v>40.074694000000001</v>
      </c>
      <c r="AA5" s="175">
        <v>1.3631199999999954</v>
      </c>
      <c r="AB5" s="175">
        <v>-2.5694920000000012</v>
      </c>
      <c r="AC5" s="175">
        <v>-26.212883999999999</v>
      </c>
      <c r="AD5" s="175">
        <v>3.6764540000000014</v>
      </c>
      <c r="AE5" s="175">
        <v>29.157019999999999</v>
      </c>
      <c r="AF5" s="175">
        <v>70.294210000000007</v>
      </c>
      <c r="AG5" s="175">
        <v>23.60331</v>
      </c>
      <c r="AH5" s="175">
        <v>16.8</v>
      </c>
      <c r="AI5" s="175">
        <v>35.028100000000002</v>
      </c>
      <c r="AJ5" s="175">
        <v>13.62645</v>
      </c>
      <c r="AK5" s="175">
        <v>32.747109999999999</v>
      </c>
      <c r="AL5" s="175">
        <v>39.133879999999998</v>
      </c>
      <c r="AM5" s="175">
        <v>90.902479999999997</v>
      </c>
      <c r="AN5" s="175">
        <v>33.758679999999998</v>
      </c>
      <c r="AO5" s="175">
        <v>33.699169999999995</v>
      </c>
      <c r="AP5" s="175">
        <v>29.79214</v>
      </c>
      <c r="AQ5" s="175">
        <v>43.080640000000002</v>
      </c>
      <c r="AR5" s="175">
        <v>88.700450000000004</v>
      </c>
      <c r="AS5" s="175">
        <v>43.635820000000002</v>
      </c>
      <c r="AT5" s="175">
        <v>17.01784</v>
      </c>
      <c r="AU5" s="175">
        <v>26.498860000000001</v>
      </c>
      <c r="AV5" s="175">
        <v>22.988139999999998</v>
      </c>
      <c r="AW5" s="175">
        <v>25.348419999999997</v>
      </c>
      <c r="AX5" s="175">
        <v>31.934349999999899</v>
      </c>
      <c r="AY5" s="175">
        <v>40.2452100000001</v>
      </c>
      <c r="AZ5" s="175">
        <v>24.198700000000002</v>
      </c>
      <c r="BA5" s="175">
        <v>43.240300000000097</v>
      </c>
      <c r="BB5" s="175">
        <v>39.828680000000105</v>
      </c>
      <c r="BC5" s="205"/>
      <c r="BD5" s="205"/>
      <c r="BE5" s="205"/>
      <c r="BF5" s="205"/>
      <c r="BG5" s="205"/>
      <c r="BH5" s="205"/>
      <c r="BI5" s="205"/>
      <c r="BJ5" s="205"/>
      <c r="BK5" s="205"/>
      <c r="BL5" s="205"/>
      <c r="BM5" s="205"/>
      <c r="BN5" s="205"/>
      <c r="BO5" s="205"/>
      <c r="BP5" s="205"/>
      <c r="BQ5" s="205"/>
      <c r="BR5" s="205"/>
      <c r="BS5" s="205"/>
      <c r="BT5" s="205"/>
      <c r="BU5" s="205"/>
      <c r="BV5" s="205"/>
      <c r="BW5" s="205"/>
      <c r="BX5" s="205"/>
      <c r="BY5" s="205"/>
      <c r="BZ5" s="205"/>
      <c r="CA5" s="205"/>
      <c r="CB5" s="205"/>
      <c r="CC5" s="205"/>
      <c r="CD5" s="205"/>
      <c r="CE5" s="205"/>
      <c r="CF5" s="205"/>
      <c r="CG5" s="205"/>
      <c r="CH5" s="205"/>
      <c r="CI5" s="205"/>
      <c r="CJ5" s="205"/>
      <c r="CK5" s="205"/>
      <c r="CL5" s="205"/>
      <c r="CM5" s="205"/>
      <c r="CN5" s="205"/>
      <c r="CO5" s="205"/>
      <c r="CP5" s="205"/>
      <c r="CQ5" s="205"/>
      <c r="CR5" s="205"/>
      <c r="CS5" s="205"/>
      <c r="CT5" s="205"/>
      <c r="CU5" s="205"/>
      <c r="CV5" s="205"/>
      <c r="CW5" s="205"/>
      <c r="CX5" s="205"/>
      <c r="CY5" s="205"/>
      <c r="CZ5" s="205"/>
      <c r="DA5" s="205"/>
      <c r="DB5" s="205"/>
      <c r="DC5" s="205"/>
      <c r="DD5" s="205"/>
      <c r="DE5" s="205"/>
      <c r="DF5" s="205"/>
      <c r="DG5" s="205"/>
      <c r="DH5" s="205"/>
      <c r="DI5" s="205"/>
      <c r="DJ5" s="205"/>
      <c r="DK5" s="205"/>
      <c r="DL5" s="205"/>
      <c r="DM5" s="205"/>
      <c r="DN5" s="205"/>
      <c r="DO5" s="205"/>
      <c r="DP5" s="205"/>
      <c r="DQ5" s="205"/>
      <c r="DR5" s="205"/>
      <c r="DS5" s="205"/>
      <c r="DT5" s="205"/>
      <c r="DU5" s="205"/>
      <c r="DV5" s="205"/>
      <c r="DW5" s="205"/>
      <c r="DX5" s="205"/>
      <c r="DY5" s="205"/>
      <c r="DZ5" s="205"/>
      <c r="EA5" s="205"/>
      <c r="EB5" s="205"/>
      <c r="EC5" s="205"/>
      <c r="ED5" s="205"/>
    </row>
    <row r="6" spans="1:134" ht="15" x14ac:dyDescent="0.25">
      <c r="A6" s="157"/>
      <c r="B6" s="158">
        <v>9</v>
      </c>
      <c r="C6" s="158">
        <f>MATCH(INDEX(RunInformation!$AZ$6:$AZ$17,MATCH(B3,RunInformation!$AX$6:$AX$17,0)),RunInformation!$L$3:$L$24,0)</f>
        <v>9</v>
      </c>
      <c r="D6" s="170"/>
      <c r="E6" s="158"/>
      <c r="F6" s="159"/>
      <c r="G6" s="159"/>
      <c r="H6" s="159"/>
      <c r="I6" s="159"/>
      <c r="J6" s="159"/>
      <c r="K6" s="159"/>
      <c r="L6" s="159"/>
      <c r="M6" s="159"/>
      <c r="N6" s="159"/>
      <c r="O6" s="159"/>
      <c r="P6" s="159"/>
      <c r="Q6" s="159"/>
      <c r="R6" s="159"/>
      <c r="S6" s="159"/>
      <c r="T6" s="160"/>
      <c r="U6" s="171">
        <f t="shared" si="0"/>
        <v>45413</v>
      </c>
      <c r="V6" s="172" t="s">
        <v>181</v>
      </c>
      <c r="W6" s="173">
        <v>7.2990000000000004</v>
      </c>
      <c r="X6" s="174">
        <v>23.488</v>
      </c>
      <c r="Y6" s="175">
        <v>24.659790000000001</v>
      </c>
      <c r="Z6" s="175">
        <v>21.803582000000002</v>
      </c>
      <c r="AA6" s="175">
        <v>0.19014400000000023</v>
      </c>
      <c r="AB6" s="175">
        <v>-5.5054859999999994</v>
      </c>
      <c r="AC6" s="175">
        <v>-26.211384000000006</v>
      </c>
      <c r="AD6" s="175">
        <v>7.738929999999999</v>
      </c>
      <c r="AE6" s="175">
        <v>15.471069999999999</v>
      </c>
      <c r="AF6" s="175">
        <v>41.137190000000004</v>
      </c>
      <c r="AG6" s="175">
        <v>13.289260000000001</v>
      </c>
      <c r="AH6" s="175">
        <v>27.570250000000001</v>
      </c>
      <c r="AI6" s="175">
        <v>34.690910000000002</v>
      </c>
      <c r="AJ6" s="175">
        <v>21.163640000000001</v>
      </c>
      <c r="AK6" s="175">
        <v>23.543800000000001</v>
      </c>
      <c r="AL6" s="175">
        <v>34.333880000000001</v>
      </c>
      <c r="AM6" s="175">
        <v>67.140500000000003</v>
      </c>
      <c r="AN6" s="175">
        <v>34.274380000000001</v>
      </c>
      <c r="AO6" s="175">
        <v>36.813220000000001</v>
      </c>
      <c r="AP6" s="175">
        <v>20.429749999999999</v>
      </c>
      <c r="AQ6" s="175">
        <v>51.173209999999997</v>
      </c>
      <c r="AR6" s="175">
        <v>36.138489999999997</v>
      </c>
      <c r="AS6" s="175">
        <v>21.024139999999999</v>
      </c>
      <c r="AT6" s="175">
        <v>18.545120000000001</v>
      </c>
      <c r="AU6" s="175">
        <v>27.252549999999999</v>
      </c>
      <c r="AV6" s="175">
        <v>27.252610000000001</v>
      </c>
      <c r="AW6" s="175">
        <v>28.958279999999998</v>
      </c>
      <c r="AX6" s="175">
        <v>32.1327</v>
      </c>
      <c r="AY6" s="175">
        <v>29.573979999999999</v>
      </c>
      <c r="AZ6" s="175">
        <v>26.281370000000102</v>
      </c>
      <c r="BA6" s="175">
        <v>27.570650000000001</v>
      </c>
      <c r="BB6" s="175">
        <v>23.583810000000099</v>
      </c>
      <c r="BC6" s="205"/>
      <c r="BD6" s="205"/>
      <c r="BE6" s="205"/>
      <c r="BF6" s="205"/>
      <c r="BG6" s="205"/>
      <c r="BH6" s="205"/>
      <c r="BI6" s="205"/>
      <c r="BJ6" s="205"/>
      <c r="BK6" s="205"/>
      <c r="BL6" s="205"/>
      <c r="BM6" s="205"/>
      <c r="BN6" s="205"/>
      <c r="BO6" s="205"/>
      <c r="BP6" s="205"/>
      <c r="BQ6" s="205"/>
      <c r="BR6" s="205"/>
      <c r="BS6" s="205"/>
      <c r="BT6" s="205"/>
      <c r="BU6" s="205"/>
      <c r="BV6" s="205"/>
      <c r="BW6" s="205"/>
      <c r="BX6" s="205"/>
      <c r="BY6" s="205"/>
      <c r="BZ6" s="205"/>
      <c r="CA6" s="205"/>
      <c r="CB6" s="205"/>
      <c r="CC6" s="205"/>
      <c r="CD6" s="205"/>
      <c r="CE6" s="205"/>
      <c r="CF6" s="205"/>
      <c r="CG6" s="205"/>
      <c r="CH6" s="205"/>
      <c r="CI6" s="205"/>
      <c r="CJ6" s="205"/>
      <c r="CK6" s="205"/>
      <c r="CL6" s="205"/>
      <c r="CM6" s="205"/>
      <c r="CN6" s="205"/>
      <c r="CO6" s="205"/>
      <c r="CP6" s="205"/>
      <c r="CQ6" s="205"/>
      <c r="CR6" s="205"/>
      <c r="CS6" s="205"/>
      <c r="CT6" s="205"/>
      <c r="CU6" s="205"/>
      <c r="CV6" s="205"/>
      <c r="CW6" s="205"/>
      <c r="CX6" s="205"/>
      <c r="CY6" s="205"/>
      <c r="CZ6" s="205"/>
      <c r="DA6" s="205"/>
      <c r="DB6" s="205"/>
      <c r="DC6" s="205"/>
      <c r="DD6" s="205"/>
      <c r="DE6" s="205"/>
      <c r="DF6" s="205"/>
      <c r="DG6" s="205"/>
      <c r="DH6" s="205"/>
      <c r="DI6" s="205"/>
      <c r="DJ6" s="205"/>
      <c r="DK6" s="205"/>
      <c r="DL6" s="205"/>
      <c r="DM6" s="205"/>
      <c r="DN6" s="205"/>
      <c r="DO6" s="205"/>
      <c r="DP6" s="205"/>
      <c r="DQ6" s="205"/>
      <c r="DR6" s="205"/>
      <c r="DS6" s="205"/>
      <c r="DT6" s="205"/>
      <c r="DU6" s="205"/>
      <c r="DV6" s="205"/>
      <c r="DW6" s="205"/>
      <c r="DX6" s="205"/>
      <c r="DY6" s="205"/>
      <c r="DZ6" s="205"/>
      <c r="EA6" s="205"/>
      <c r="EB6" s="205"/>
      <c r="EC6" s="205"/>
      <c r="ED6" s="205"/>
    </row>
    <row r="7" spans="1:134" ht="15" x14ac:dyDescent="0.25">
      <c r="A7" s="157"/>
      <c r="B7" s="158"/>
      <c r="C7" s="158"/>
      <c r="D7" s="170"/>
      <c r="E7" s="158"/>
      <c r="F7" s="159"/>
      <c r="G7" s="159"/>
      <c r="H7" s="159"/>
      <c r="I7" s="159"/>
      <c r="J7" s="159"/>
      <c r="K7" s="159"/>
      <c r="L7" s="159"/>
      <c r="M7" s="159"/>
      <c r="N7" s="159"/>
      <c r="O7" s="159"/>
      <c r="P7" s="159"/>
      <c r="Q7" s="159"/>
      <c r="R7" s="159"/>
      <c r="S7" s="159"/>
      <c r="T7" s="160"/>
      <c r="U7" s="171">
        <f t="shared" si="0"/>
        <v>45444</v>
      </c>
      <c r="V7" s="172" t="s">
        <v>181</v>
      </c>
      <c r="W7" s="173">
        <v>-8.9860000000000007</v>
      </c>
      <c r="X7" s="174">
        <v>25.555</v>
      </c>
      <c r="Y7" s="175">
        <v>3.4259199999999983</v>
      </c>
      <c r="Z7" s="175">
        <v>8.1729199999999995</v>
      </c>
      <c r="AA7" s="175">
        <v>12.473674000000001</v>
      </c>
      <c r="AB7" s="175">
        <v>1.061094</v>
      </c>
      <c r="AC7" s="175">
        <v>22.368065999999995</v>
      </c>
      <c r="AD7" s="175">
        <v>-1.3633040000000001</v>
      </c>
      <c r="AE7" s="175">
        <v>31.73554</v>
      </c>
      <c r="AF7" s="175">
        <v>15.272729999999999</v>
      </c>
      <c r="AG7" s="175">
        <v>13.68595</v>
      </c>
      <c r="AH7" s="175">
        <v>32.07273</v>
      </c>
      <c r="AI7" s="175">
        <v>48.238019999999999</v>
      </c>
      <c r="AJ7" s="175">
        <v>6.5057900000000002</v>
      </c>
      <c r="AK7" s="175">
        <v>14.280989999999999</v>
      </c>
      <c r="AL7" s="175">
        <v>20.826450000000001</v>
      </c>
      <c r="AM7" s="175">
        <v>11.9405</v>
      </c>
      <c r="AN7" s="175">
        <v>14.67769</v>
      </c>
      <c r="AO7" s="175">
        <v>31.73554</v>
      </c>
      <c r="AP7" s="175">
        <v>13.4876</v>
      </c>
      <c r="AQ7" s="175">
        <v>35.543419999999998</v>
      </c>
      <c r="AR7" s="175">
        <v>23.741799999999998</v>
      </c>
      <c r="AS7" s="175">
        <v>24.39593</v>
      </c>
      <c r="AT7" s="175">
        <v>22.730180000000001</v>
      </c>
      <c r="AU7" s="175">
        <v>25.189630000000001</v>
      </c>
      <c r="AV7" s="175">
        <v>26.0823</v>
      </c>
      <c r="AW7" s="175">
        <v>25.58633</v>
      </c>
      <c r="AX7" s="175">
        <v>28.562399999999901</v>
      </c>
      <c r="AY7" s="175">
        <v>24.3970500000001</v>
      </c>
      <c r="AZ7" s="175">
        <v>26.578900000000001</v>
      </c>
      <c r="BA7" s="175">
        <v>24.000349999999901</v>
      </c>
      <c r="BB7" s="175">
        <v>22.730910000000101</v>
      </c>
      <c r="BC7" s="205"/>
      <c r="BD7" s="205"/>
      <c r="BE7" s="205"/>
      <c r="BF7" s="205"/>
      <c r="BG7" s="205"/>
      <c r="BH7" s="205"/>
      <c r="BI7" s="205"/>
      <c r="BJ7" s="205"/>
      <c r="BK7" s="205"/>
      <c r="BL7" s="205"/>
      <c r="BM7" s="205"/>
      <c r="BN7" s="205"/>
      <c r="BO7" s="205"/>
      <c r="BP7" s="205"/>
      <c r="BQ7" s="205"/>
      <c r="BR7" s="205"/>
      <c r="BS7" s="205"/>
      <c r="BT7" s="205"/>
      <c r="BU7" s="205"/>
      <c r="BV7" s="205"/>
      <c r="BW7" s="205"/>
      <c r="BX7" s="205"/>
      <c r="BY7" s="205"/>
      <c r="BZ7" s="205"/>
      <c r="CA7" s="205"/>
      <c r="CB7" s="205"/>
      <c r="CC7" s="205"/>
      <c r="CD7" s="205"/>
      <c r="CE7" s="205"/>
      <c r="CF7" s="205"/>
      <c r="CG7" s="205"/>
      <c r="CH7" s="205"/>
      <c r="CI7" s="205"/>
      <c r="CJ7" s="205"/>
      <c r="CK7" s="205"/>
      <c r="CL7" s="205"/>
      <c r="CM7" s="205"/>
      <c r="CN7" s="205"/>
      <c r="CO7" s="205"/>
      <c r="CP7" s="205"/>
      <c r="CQ7" s="205"/>
      <c r="CR7" s="205"/>
      <c r="CS7" s="205"/>
      <c r="CT7" s="205"/>
      <c r="CU7" s="205"/>
      <c r="CV7" s="205"/>
      <c r="CW7" s="205"/>
      <c r="CX7" s="205"/>
      <c r="CY7" s="205"/>
      <c r="CZ7" s="205"/>
      <c r="DA7" s="205"/>
      <c r="DB7" s="205"/>
      <c r="DC7" s="205"/>
      <c r="DD7" s="205"/>
      <c r="DE7" s="205"/>
      <c r="DF7" s="205"/>
      <c r="DG7" s="205"/>
      <c r="DH7" s="205"/>
      <c r="DI7" s="205"/>
      <c r="DJ7" s="205"/>
      <c r="DK7" s="205"/>
      <c r="DL7" s="205"/>
      <c r="DM7" s="205"/>
      <c r="DN7" s="205"/>
      <c r="DO7" s="205"/>
      <c r="DP7" s="205"/>
      <c r="DQ7" s="205"/>
      <c r="DR7" s="205"/>
      <c r="DS7" s="205"/>
      <c r="DT7" s="205"/>
      <c r="DU7" s="205"/>
      <c r="DV7" s="205"/>
      <c r="DW7" s="205"/>
      <c r="DX7" s="205"/>
      <c r="DY7" s="205"/>
      <c r="DZ7" s="205"/>
      <c r="EA7" s="205"/>
      <c r="EB7" s="205"/>
      <c r="EC7" s="205"/>
      <c r="ED7" s="205"/>
    </row>
    <row r="8" spans="1:134" ht="15" x14ac:dyDescent="0.25">
      <c r="A8" s="157"/>
      <c r="B8" s="158"/>
      <c r="C8" s="158"/>
      <c r="D8" s="170"/>
      <c r="E8" s="158"/>
      <c r="F8" s="159"/>
      <c r="G8" s="159"/>
      <c r="H8" s="159"/>
      <c r="I8" s="159"/>
      <c r="J8" s="159"/>
      <c r="K8" s="159"/>
      <c r="L8" s="159"/>
      <c r="M8" s="159"/>
      <c r="N8" s="159"/>
      <c r="O8" s="159"/>
      <c r="P8" s="159"/>
      <c r="Q8" s="159"/>
      <c r="R8" s="159"/>
      <c r="S8" s="159"/>
      <c r="T8" s="160"/>
      <c r="U8" s="171">
        <f t="shared" si="0"/>
        <v>45474</v>
      </c>
      <c r="V8" s="172" t="s">
        <v>181</v>
      </c>
      <c r="W8" s="173">
        <v>10.678000000000001</v>
      </c>
      <c r="X8" s="174">
        <v>36.734000000000002</v>
      </c>
      <c r="Y8" s="175">
        <v>-0.52760200000000035</v>
      </c>
      <c r="Z8" s="175">
        <v>14.445949999999996</v>
      </c>
      <c r="AA8" s="175">
        <v>-5.4029160000000003</v>
      </c>
      <c r="AB8" s="175">
        <v>-9.1989860000000014</v>
      </c>
      <c r="AC8" s="175">
        <v>30.872809999999998</v>
      </c>
      <c r="AD8" s="175">
        <v>7.8308159999999951</v>
      </c>
      <c r="AE8" s="175">
        <v>31.933880000000002</v>
      </c>
      <c r="AF8" s="175">
        <v>33.12397</v>
      </c>
      <c r="AG8" s="175">
        <v>30.347110000000001</v>
      </c>
      <c r="AH8" s="175">
        <v>21.12397</v>
      </c>
      <c r="AI8" s="175">
        <v>19.953720000000001</v>
      </c>
      <c r="AJ8" s="175">
        <v>10.1157</v>
      </c>
      <c r="AK8" s="175">
        <v>17.2562</v>
      </c>
      <c r="AL8" s="175">
        <v>39.272730000000003</v>
      </c>
      <c r="AM8" s="175">
        <v>21.024789999999999</v>
      </c>
      <c r="AN8" s="175">
        <v>21.223140000000001</v>
      </c>
      <c r="AO8" s="175">
        <v>45.421489999999999</v>
      </c>
      <c r="AP8" s="175">
        <v>28.760330000000003</v>
      </c>
      <c r="AQ8" s="175">
        <v>28.164830000000002</v>
      </c>
      <c r="AR8" s="175">
        <v>29.156560000000002</v>
      </c>
      <c r="AS8" s="175">
        <v>31.536360000000002</v>
      </c>
      <c r="AT8" s="175">
        <v>26.379669999999997</v>
      </c>
      <c r="AU8" s="175">
        <v>61.685449999999996</v>
      </c>
      <c r="AV8" s="175">
        <v>29.156569999999999</v>
      </c>
      <c r="AW8" s="175">
        <v>33.520060000000001</v>
      </c>
      <c r="AX8" s="175">
        <v>26.182200000000002</v>
      </c>
      <c r="AY8" s="175">
        <v>32.1327</v>
      </c>
      <c r="AZ8" s="175">
        <v>49.587499999999999</v>
      </c>
      <c r="BA8" s="175">
        <v>22.016849999999998</v>
      </c>
      <c r="BB8" s="175">
        <v>23.603650000000101</v>
      </c>
      <c r="BC8" s="205"/>
      <c r="BD8" s="205"/>
      <c r="BE8" s="205"/>
      <c r="BF8" s="205"/>
      <c r="BG8" s="205"/>
      <c r="BH8" s="205"/>
      <c r="BI8" s="205"/>
      <c r="BJ8" s="205"/>
      <c r="BK8" s="205"/>
      <c r="BL8" s="205"/>
      <c r="BM8" s="205"/>
      <c r="BN8" s="205"/>
      <c r="BO8" s="205"/>
      <c r="BP8" s="205"/>
      <c r="BQ8" s="205"/>
      <c r="BR8" s="205"/>
      <c r="BS8" s="205"/>
      <c r="BT8" s="205"/>
      <c r="BU8" s="205"/>
      <c r="BV8" s="205"/>
      <c r="BW8" s="205"/>
      <c r="BX8" s="205"/>
      <c r="BY8" s="205"/>
      <c r="BZ8" s="205"/>
      <c r="CA8" s="205"/>
      <c r="CB8" s="205"/>
      <c r="CC8" s="205"/>
      <c r="CD8" s="205"/>
      <c r="CE8" s="205"/>
      <c r="CF8" s="205"/>
      <c r="CG8" s="205"/>
      <c r="CH8" s="205"/>
      <c r="CI8" s="205"/>
      <c r="CJ8" s="205"/>
      <c r="CK8" s="205"/>
      <c r="CL8" s="205"/>
      <c r="CM8" s="205"/>
      <c r="CN8" s="205"/>
      <c r="CO8" s="205"/>
      <c r="CP8" s="205"/>
      <c r="CQ8" s="205"/>
      <c r="CR8" s="205"/>
      <c r="CS8" s="205"/>
      <c r="CT8" s="205"/>
      <c r="CU8" s="205"/>
      <c r="CV8" s="205"/>
      <c r="CW8" s="205"/>
      <c r="CX8" s="205"/>
      <c r="CY8" s="205"/>
      <c r="CZ8" s="205"/>
      <c r="DA8" s="205"/>
      <c r="DB8" s="205"/>
      <c r="DC8" s="205"/>
      <c r="DD8" s="205"/>
      <c r="DE8" s="205"/>
      <c r="DF8" s="205"/>
      <c r="DG8" s="205"/>
      <c r="DH8" s="205"/>
      <c r="DI8" s="205"/>
      <c r="DJ8" s="205"/>
      <c r="DK8" s="205"/>
      <c r="DL8" s="205"/>
      <c r="DM8" s="205"/>
      <c r="DN8" s="205"/>
      <c r="DO8" s="205"/>
      <c r="DP8" s="205"/>
      <c r="DQ8" s="205"/>
      <c r="DR8" s="205"/>
      <c r="DS8" s="205"/>
      <c r="DT8" s="205"/>
      <c r="DU8" s="205"/>
      <c r="DV8" s="205"/>
      <c r="DW8" s="205"/>
      <c r="DX8" s="205"/>
      <c r="DY8" s="205"/>
      <c r="DZ8" s="205"/>
      <c r="EA8" s="205"/>
      <c r="EB8" s="205"/>
      <c r="EC8" s="205"/>
      <c r="ED8" s="205"/>
    </row>
    <row r="9" spans="1:134" ht="15" x14ac:dyDescent="0.25">
      <c r="A9" s="176"/>
      <c r="B9" s="159"/>
      <c r="C9" s="159"/>
      <c r="D9" s="159"/>
      <c r="E9" s="159"/>
      <c r="F9" s="159"/>
      <c r="G9" s="159"/>
      <c r="H9" s="159"/>
      <c r="I9" s="159"/>
      <c r="J9" s="159"/>
      <c r="K9" s="159"/>
      <c r="L9" s="159"/>
      <c r="M9" s="159"/>
      <c r="N9" s="159"/>
      <c r="O9" s="159"/>
      <c r="P9" s="159"/>
      <c r="Q9" s="159"/>
      <c r="R9" s="159"/>
      <c r="S9" s="159"/>
      <c r="T9" s="160"/>
      <c r="U9" s="171">
        <f t="shared" si="0"/>
        <v>45505</v>
      </c>
      <c r="V9" s="172" t="s">
        <v>181</v>
      </c>
      <c r="W9" s="173">
        <v>43.854999999999997</v>
      </c>
      <c r="X9" s="174">
        <v>56.591999999999999</v>
      </c>
      <c r="Y9" s="175">
        <v>15.498979999999996</v>
      </c>
      <c r="Z9" s="175">
        <v>39.663323999999996</v>
      </c>
      <c r="AA9" s="175">
        <v>-27.475497999999998</v>
      </c>
      <c r="AB9" s="175">
        <v>-21.766008000000003</v>
      </c>
      <c r="AC9" s="175">
        <v>29.917686</v>
      </c>
      <c r="AD9" s="175">
        <v>25.019824</v>
      </c>
      <c r="AE9" s="175">
        <v>50.280989999999996</v>
      </c>
      <c r="AF9" s="175">
        <v>20.826450000000001</v>
      </c>
      <c r="AG9" s="175">
        <v>44.033059999999999</v>
      </c>
      <c r="AH9" s="175">
        <v>23.404959999999999</v>
      </c>
      <c r="AI9" s="175">
        <v>52.066120000000005</v>
      </c>
      <c r="AJ9" s="175">
        <v>17.851240000000001</v>
      </c>
      <c r="AK9" s="175">
        <v>42.049589999999995</v>
      </c>
      <c r="AL9" s="175">
        <v>50.578510000000001</v>
      </c>
      <c r="AM9" s="175">
        <v>28.36364</v>
      </c>
      <c r="AN9" s="175">
        <v>66.446280000000002</v>
      </c>
      <c r="AO9" s="175">
        <v>91.636359999999996</v>
      </c>
      <c r="AP9" s="175">
        <v>39.272730000000003</v>
      </c>
      <c r="AQ9" s="175">
        <v>23.60284</v>
      </c>
      <c r="AR9" s="175">
        <v>91.04083</v>
      </c>
      <c r="AS9" s="175">
        <v>36.693379999999998</v>
      </c>
      <c r="AT9" s="175">
        <v>68.607789999999994</v>
      </c>
      <c r="AU9" s="175">
        <v>66.842500000000001</v>
      </c>
      <c r="AV9" s="175">
        <v>41.057389999999998</v>
      </c>
      <c r="AW9" s="175">
        <v>44.429290000000002</v>
      </c>
      <c r="AX9" s="175">
        <v>41.851849999999999</v>
      </c>
      <c r="AY9" s="175">
        <v>40.265050000000002</v>
      </c>
      <c r="AZ9" s="175">
        <v>38.876599999999996</v>
      </c>
      <c r="BA9" s="175">
        <v>29.55415</v>
      </c>
      <c r="BB9" s="175">
        <v>23.603649999999899</v>
      </c>
      <c r="BC9" s="205"/>
      <c r="BD9" s="205"/>
      <c r="BE9" s="205"/>
      <c r="BF9" s="205"/>
      <c r="BG9" s="205"/>
      <c r="BH9" s="205"/>
      <c r="BI9" s="205"/>
      <c r="BJ9" s="205"/>
      <c r="BK9" s="205"/>
      <c r="BL9" s="205"/>
      <c r="BM9" s="205"/>
      <c r="BN9" s="205"/>
      <c r="BO9" s="205"/>
      <c r="BP9" s="205"/>
      <c r="BQ9" s="205"/>
      <c r="BR9" s="205"/>
      <c r="BS9" s="205"/>
      <c r="BT9" s="205"/>
      <c r="BU9" s="205"/>
      <c r="BV9" s="205"/>
      <c r="BW9" s="205"/>
      <c r="BX9" s="205"/>
      <c r="BY9" s="205"/>
      <c r="BZ9" s="205"/>
      <c r="CA9" s="205"/>
      <c r="CB9" s="205"/>
      <c r="CC9" s="205"/>
      <c r="CD9" s="205"/>
      <c r="CE9" s="205"/>
      <c r="CF9" s="205"/>
      <c r="CG9" s="205"/>
      <c r="CH9" s="205"/>
      <c r="CI9" s="205"/>
      <c r="CJ9" s="205"/>
      <c r="CK9" s="205"/>
      <c r="CL9" s="205"/>
      <c r="CM9" s="205"/>
      <c r="CN9" s="205"/>
      <c r="CO9" s="205"/>
      <c r="CP9" s="205"/>
      <c r="CQ9" s="205"/>
      <c r="CR9" s="205"/>
      <c r="CS9" s="205"/>
      <c r="CT9" s="205"/>
      <c r="CU9" s="205"/>
      <c r="CV9" s="205"/>
      <c r="CW9" s="205"/>
      <c r="CX9" s="205"/>
      <c r="CY9" s="205"/>
      <c r="CZ9" s="205"/>
      <c r="DA9" s="205"/>
      <c r="DB9" s="205"/>
      <c r="DC9" s="205"/>
      <c r="DD9" s="205"/>
      <c r="DE9" s="205"/>
      <c r="DF9" s="205"/>
      <c r="DG9" s="205"/>
      <c r="DH9" s="205"/>
      <c r="DI9" s="205"/>
      <c r="DJ9" s="205"/>
      <c r="DK9" s="205"/>
      <c r="DL9" s="205"/>
      <c r="DM9" s="205"/>
      <c r="DN9" s="205"/>
      <c r="DO9" s="205"/>
      <c r="DP9" s="205"/>
      <c r="DQ9" s="205"/>
      <c r="DR9" s="205"/>
      <c r="DS9" s="205"/>
      <c r="DT9" s="205"/>
      <c r="DU9" s="205"/>
      <c r="DV9" s="205"/>
      <c r="DW9" s="205"/>
      <c r="DX9" s="205"/>
      <c r="DY9" s="205"/>
      <c r="DZ9" s="205"/>
      <c r="EA9" s="205"/>
      <c r="EB9" s="205"/>
      <c r="EC9" s="205"/>
      <c r="ED9" s="205"/>
    </row>
    <row r="10" spans="1:134" ht="15" x14ac:dyDescent="0.25">
      <c r="A10" s="176"/>
      <c r="B10" s="159">
        <v>13</v>
      </c>
      <c r="C10" s="159" t="str">
        <f>LOOKUP($B$10,NodeID,RangeName)</f>
        <v>PTMGC_IN</v>
      </c>
      <c r="D10" s="159"/>
      <c r="E10" s="159"/>
      <c r="F10" s="159"/>
      <c r="G10" s="159"/>
      <c r="H10" s="159"/>
      <c r="I10" s="159"/>
      <c r="J10" s="159"/>
      <c r="K10" s="159"/>
      <c r="L10" s="159"/>
      <c r="M10" s="159"/>
      <c r="N10" s="159"/>
      <c r="O10" s="159"/>
      <c r="P10" s="159"/>
      <c r="Q10" s="159"/>
      <c r="R10" s="159"/>
      <c r="S10" s="159"/>
      <c r="T10" s="160"/>
      <c r="U10" s="171">
        <f t="shared" si="0"/>
        <v>45536</v>
      </c>
      <c r="V10" s="172" t="s">
        <v>181</v>
      </c>
      <c r="W10" s="173">
        <v>42.279000000000003</v>
      </c>
      <c r="X10" s="174">
        <v>36.896999999999998</v>
      </c>
      <c r="Y10" s="175">
        <v>19.180725999999996</v>
      </c>
      <c r="Z10" s="175">
        <v>38.334448000000002</v>
      </c>
      <c r="AA10" s="175">
        <v>-11.254766</v>
      </c>
      <c r="AB10" s="175">
        <v>-1.109622000000003</v>
      </c>
      <c r="AC10" s="175">
        <v>14.515779999999999</v>
      </c>
      <c r="AD10" s="175">
        <v>21.008659999999999</v>
      </c>
      <c r="AE10" s="175">
        <v>59.246279999999999</v>
      </c>
      <c r="AF10" s="175">
        <v>36.099170000000001</v>
      </c>
      <c r="AG10" s="175">
        <v>49.190080000000002</v>
      </c>
      <c r="AH10" s="175">
        <v>39.133879999999998</v>
      </c>
      <c r="AI10" s="175">
        <v>48.456199999999995</v>
      </c>
      <c r="AJ10" s="175">
        <v>103.95372</v>
      </c>
      <c r="AK10" s="175">
        <v>34.373550000000002</v>
      </c>
      <c r="AL10" s="175">
        <v>57.381819999999998</v>
      </c>
      <c r="AM10" s="175">
        <v>38.360330000000005</v>
      </c>
      <c r="AN10" s="175">
        <v>50.87603</v>
      </c>
      <c r="AO10" s="175">
        <v>33.83802</v>
      </c>
      <c r="AP10" s="175">
        <v>38.677690000000005</v>
      </c>
      <c r="AQ10" s="175">
        <v>28.363289999999999</v>
      </c>
      <c r="AR10" s="175">
        <v>44.250949999999996</v>
      </c>
      <c r="AS10" s="175">
        <v>41.255660000000006</v>
      </c>
      <c r="AT10" s="175">
        <v>47.999720000000003</v>
      </c>
      <c r="AU10" s="175">
        <v>78.703759999999988</v>
      </c>
      <c r="AV10" s="175">
        <v>38.875680000000003</v>
      </c>
      <c r="AW10" s="175">
        <v>32.726860000000002</v>
      </c>
      <c r="AX10" s="175">
        <v>30.744250000000001</v>
      </c>
      <c r="AY10" s="175">
        <v>24.1193600000001</v>
      </c>
      <c r="AZ10" s="175">
        <v>44.628749999999897</v>
      </c>
      <c r="BA10" s="175">
        <v>21.9771800000001</v>
      </c>
      <c r="BB10" s="175">
        <v>24.040019999999899</v>
      </c>
      <c r="BC10" s="205"/>
      <c r="BD10" s="205"/>
      <c r="BE10" s="205"/>
      <c r="BF10" s="205"/>
      <c r="BG10" s="205"/>
      <c r="BH10" s="205"/>
      <c r="BI10" s="205"/>
      <c r="BJ10" s="205"/>
      <c r="BK10" s="205"/>
      <c r="BL10" s="205"/>
      <c r="BM10" s="205"/>
      <c r="BN10" s="205"/>
      <c r="BO10" s="205"/>
      <c r="BP10" s="205"/>
      <c r="BQ10" s="205"/>
      <c r="BR10" s="205"/>
      <c r="BS10" s="205"/>
      <c r="BT10" s="205"/>
      <c r="BU10" s="205"/>
      <c r="BV10" s="205"/>
      <c r="BW10" s="205"/>
      <c r="BX10" s="205"/>
      <c r="BY10" s="205"/>
      <c r="BZ10" s="205"/>
      <c r="CA10" s="205"/>
      <c r="CB10" s="205"/>
      <c r="CC10" s="205"/>
      <c r="CD10" s="205"/>
      <c r="CE10" s="205"/>
      <c r="CF10" s="205"/>
      <c r="CG10" s="205"/>
      <c r="CH10" s="205"/>
      <c r="CI10" s="205"/>
      <c r="CJ10" s="205"/>
      <c r="CK10" s="205"/>
      <c r="CL10" s="205"/>
      <c r="CM10" s="205"/>
      <c r="CN10" s="205"/>
      <c r="CO10" s="205"/>
      <c r="CP10" s="205"/>
      <c r="CQ10" s="205"/>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row>
    <row r="11" spans="1:134" ht="15" x14ac:dyDescent="0.25">
      <c r="A11" s="176"/>
      <c r="B11" s="159"/>
      <c r="C11" s="159"/>
      <c r="D11" s="159"/>
      <c r="E11" s="159"/>
      <c r="F11" s="159"/>
      <c r="G11" s="159"/>
      <c r="H11" s="159"/>
      <c r="I11" s="159"/>
      <c r="J11" s="159"/>
      <c r="K11" s="159"/>
      <c r="L11" s="159"/>
      <c r="M11" s="159"/>
      <c r="N11" s="159"/>
      <c r="O11" s="159"/>
      <c r="P11" s="159"/>
      <c r="Q11" s="159"/>
      <c r="R11" s="159"/>
      <c r="S11" s="159"/>
      <c r="T11" s="160"/>
      <c r="U11" s="171">
        <f t="shared" si="0"/>
        <v>45566</v>
      </c>
      <c r="V11" s="172" t="s">
        <v>181</v>
      </c>
      <c r="W11" s="173">
        <v>35.32</v>
      </c>
      <c r="X11" s="174">
        <v>35.139000000000003</v>
      </c>
      <c r="Y11" s="175">
        <v>26.040343999999997</v>
      </c>
      <c r="Z11" s="175">
        <v>13.166246000000003</v>
      </c>
      <c r="AA11" s="175">
        <v>20.811032000000001</v>
      </c>
      <c r="AB11" s="175">
        <v>15.392737999999998</v>
      </c>
      <c r="AC11" s="175">
        <v>31.104225999999993</v>
      </c>
      <c r="AD11" s="175">
        <v>32.409004000000003</v>
      </c>
      <c r="AE11" s="175">
        <v>36.495870000000004</v>
      </c>
      <c r="AF11" s="175">
        <v>22.413220000000003</v>
      </c>
      <c r="AG11" s="175">
        <v>37.884300000000003</v>
      </c>
      <c r="AH11" s="175">
        <v>47.385120000000001</v>
      </c>
      <c r="AI11" s="175">
        <v>23.34545</v>
      </c>
      <c r="AJ11" s="175">
        <v>20.647929999999999</v>
      </c>
      <c r="AK11" s="175">
        <v>30.664459999999998</v>
      </c>
      <c r="AL11" s="175">
        <v>41.077690000000004</v>
      </c>
      <c r="AM11" s="175">
        <v>31.060849999999999</v>
      </c>
      <c r="AN11" s="175">
        <v>69.758679999999998</v>
      </c>
      <c r="AO11" s="175">
        <v>20.94511</v>
      </c>
      <c r="AP11" s="175">
        <v>34.908660000000005</v>
      </c>
      <c r="AQ11" s="175">
        <v>24.793029999999998</v>
      </c>
      <c r="AR11" s="175">
        <v>40.680699999999995</v>
      </c>
      <c r="AS11" s="175">
        <v>34.511849999999995</v>
      </c>
      <c r="AT11" s="175">
        <v>29.513770000000001</v>
      </c>
      <c r="AU11" s="175">
        <v>19.080719999999999</v>
      </c>
      <c r="AV11" s="175">
        <v>42.445929999999997</v>
      </c>
      <c r="AW11" s="175">
        <v>56.012860000000003</v>
      </c>
      <c r="AX11" s="175">
        <v>29.236789999999999</v>
      </c>
      <c r="AY11" s="175">
        <v>25.884679999999999</v>
      </c>
      <c r="AZ11" s="175">
        <v>63.214149999999897</v>
      </c>
      <c r="BA11" s="175">
        <v>23.663159999999799</v>
      </c>
      <c r="BB11" s="175">
        <v>24.972269999999799</v>
      </c>
      <c r="BC11" s="205"/>
      <c r="BD11" s="205"/>
      <c r="BE11" s="205"/>
      <c r="BF11" s="205"/>
      <c r="BG11" s="205"/>
      <c r="BH11" s="205"/>
      <c r="BI11" s="205"/>
      <c r="BJ11" s="205"/>
      <c r="BK11" s="205"/>
      <c r="BL11" s="205"/>
      <c r="BM11" s="205"/>
      <c r="BN11" s="205"/>
      <c r="BO11" s="205"/>
      <c r="BP11" s="205"/>
      <c r="BQ11" s="205"/>
      <c r="BR11" s="205"/>
      <c r="BS11" s="205"/>
      <c r="BT11" s="205"/>
      <c r="BU11" s="205"/>
      <c r="BV11" s="205"/>
      <c r="BW11" s="205"/>
      <c r="BX11" s="205"/>
      <c r="BY11" s="205"/>
      <c r="BZ11" s="205"/>
      <c r="CA11" s="205"/>
      <c r="CB11" s="205"/>
      <c r="CC11" s="205"/>
      <c r="CD11" s="205"/>
      <c r="CE11" s="205"/>
      <c r="CF11" s="205"/>
      <c r="CG11" s="205"/>
      <c r="CH11" s="205"/>
      <c r="CI11" s="205"/>
      <c r="CJ11" s="205"/>
      <c r="CK11" s="205"/>
      <c r="CL11" s="205"/>
      <c r="CM11" s="205"/>
      <c r="CN11" s="205"/>
      <c r="CO11" s="205"/>
      <c r="CP11" s="205"/>
      <c r="CQ11" s="205"/>
      <c r="CR11" s="205"/>
      <c r="CS11" s="205"/>
      <c r="CT11" s="205"/>
      <c r="CU11" s="205"/>
      <c r="CV11" s="205"/>
      <c r="CW11" s="205"/>
      <c r="CX11" s="205"/>
      <c r="CY11" s="205"/>
      <c r="CZ11" s="205"/>
      <c r="DA11" s="205"/>
      <c r="DB11" s="205"/>
      <c r="DC11" s="205"/>
      <c r="DD11" s="205"/>
      <c r="DE11" s="205"/>
      <c r="DF11" s="205"/>
      <c r="DG11" s="205"/>
      <c r="DH11" s="205"/>
      <c r="DI11" s="205"/>
      <c r="DJ11" s="205"/>
      <c r="DK11" s="205"/>
      <c r="DL11" s="205"/>
      <c r="DM11" s="205"/>
      <c r="DN11" s="205"/>
      <c r="DO11" s="205"/>
      <c r="DP11" s="205"/>
      <c r="DQ11" s="205"/>
      <c r="DR11" s="205"/>
      <c r="DS11" s="205"/>
      <c r="DT11" s="205"/>
      <c r="DU11" s="205"/>
      <c r="DV11" s="205"/>
      <c r="DW11" s="205"/>
      <c r="DX11" s="205"/>
      <c r="DY11" s="205"/>
      <c r="DZ11" s="205"/>
      <c r="EA11" s="205"/>
      <c r="EB11" s="205"/>
      <c r="EC11" s="205"/>
      <c r="ED11" s="205"/>
    </row>
    <row r="12" spans="1:134" ht="15" x14ac:dyDescent="0.25">
      <c r="A12" s="176"/>
      <c r="B12" s="159"/>
      <c r="C12" s="159"/>
      <c r="D12" s="159"/>
      <c r="E12" s="159"/>
      <c r="F12" s="159"/>
      <c r="G12" s="159"/>
      <c r="H12" s="159"/>
      <c r="I12" s="159"/>
      <c r="J12" s="159"/>
      <c r="K12" s="159"/>
      <c r="L12" s="159"/>
      <c r="M12" s="159"/>
      <c r="N12" s="159"/>
      <c r="O12" s="159"/>
      <c r="P12" s="159"/>
      <c r="Q12" s="159"/>
      <c r="R12" s="159"/>
      <c r="S12" s="159"/>
      <c r="T12" s="160"/>
      <c r="U12" s="171">
        <f t="shared" si="0"/>
        <v>45597</v>
      </c>
      <c r="V12" s="172" t="s">
        <v>181</v>
      </c>
      <c r="W12" s="173">
        <v>31.83</v>
      </c>
      <c r="X12" s="174">
        <v>23.611000000000001</v>
      </c>
      <c r="Y12" s="175">
        <v>17.507805999999995</v>
      </c>
      <c r="Z12" s="175">
        <v>8.8944699999999983</v>
      </c>
      <c r="AA12" s="175">
        <v>1.1222839999999996</v>
      </c>
      <c r="AB12" s="175">
        <v>9.8448719999999987</v>
      </c>
      <c r="AC12" s="175">
        <v>28.013811999999998</v>
      </c>
      <c r="AD12" s="175">
        <v>15.793877999999999</v>
      </c>
      <c r="AE12" s="175">
        <v>24.595040000000001</v>
      </c>
      <c r="AF12" s="175">
        <v>18.446279999999998</v>
      </c>
      <c r="AG12" s="175">
        <v>36.495870000000004</v>
      </c>
      <c r="AH12" s="175">
        <v>27.966939999999997</v>
      </c>
      <c r="AI12" s="175">
        <v>25.487599999999997</v>
      </c>
      <c r="AJ12" s="175">
        <v>23.10744</v>
      </c>
      <c r="AK12" s="175">
        <v>22.472729999999999</v>
      </c>
      <c r="AL12" s="175">
        <v>35.166530000000002</v>
      </c>
      <c r="AM12" s="175">
        <v>20.925319999999999</v>
      </c>
      <c r="AN12" s="175">
        <v>16.066120000000002</v>
      </c>
      <c r="AO12" s="175">
        <v>25.54711</v>
      </c>
      <c r="AP12" s="175">
        <v>41.950060000000001</v>
      </c>
      <c r="AQ12" s="175">
        <v>23.00787</v>
      </c>
      <c r="AR12" s="175">
        <v>14.39954</v>
      </c>
      <c r="AS12" s="175">
        <v>23.602700000000002</v>
      </c>
      <c r="AT12" s="175">
        <v>28.581400000000002</v>
      </c>
      <c r="AU12" s="175">
        <v>27.807869999999998</v>
      </c>
      <c r="AV12" s="175">
        <v>24.69378</v>
      </c>
      <c r="AW12" s="175">
        <v>22.293890000000001</v>
      </c>
      <c r="AX12" s="175">
        <v>27.888010000000101</v>
      </c>
      <c r="AY12" s="175">
        <v>24.873090000000097</v>
      </c>
      <c r="AZ12" s="175">
        <v>23.24662</v>
      </c>
      <c r="BA12" s="175">
        <v>25.646650000000101</v>
      </c>
      <c r="BB12" s="175">
        <v>24.793749999999999</v>
      </c>
      <c r="BC12" s="205"/>
      <c r="BD12" s="205"/>
      <c r="BE12" s="205"/>
      <c r="BF12" s="205"/>
      <c r="BG12" s="205"/>
      <c r="BH12" s="205"/>
      <c r="BI12" s="205"/>
      <c r="BJ12" s="205"/>
      <c r="BK12" s="205"/>
      <c r="BL12" s="205"/>
      <c r="BM12" s="205"/>
      <c r="BN12" s="205"/>
      <c r="BO12" s="205"/>
      <c r="BP12" s="205"/>
      <c r="BQ12" s="205"/>
      <c r="BR12" s="205"/>
      <c r="BS12" s="205"/>
      <c r="BT12" s="205"/>
      <c r="BU12" s="205"/>
      <c r="BV12" s="205"/>
      <c r="BW12" s="205"/>
      <c r="BX12" s="205"/>
      <c r="BY12" s="205"/>
      <c r="BZ12" s="205"/>
      <c r="CA12" s="205"/>
      <c r="CB12" s="205"/>
      <c r="CC12" s="205"/>
      <c r="CD12" s="205"/>
      <c r="CE12" s="205"/>
      <c r="CF12" s="205"/>
      <c r="CG12" s="205"/>
      <c r="CH12" s="205"/>
      <c r="CI12" s="205"/>
      <c r="CJ12" s="205"/>
      <c r="CK12" s="205"/>
      <c r="CL12" s="205"/>
      <c r="CM12" s="205"/>
      <c r="CN12" s="205"/>
      <c r="CO12" s="205"/>
      <c r="CP12" s="205"/>
      <c r="CQ12" s="205"/>
      <c r="CR12" s="205"/>
      <c r="CS12" s="205"/>
      <c r="CT12" s="205"/>
      <c r="CU12" s="205"/>
      <c r="CV12" s="205"/>
      <c r="CW12" s="205"/>
      <c r="CX12" s="205"/>
      <c r="CY12" s="205"/>
      <c r="CZ12" s="205"/>
      <c r="DA12" s="205"/>
      <c r="DB12" s="205"/>
      <c r="DC12" s="205"/>
      <c r="DD12" s="205"/>
      <c r="DE12" s="205"/>
      <c r="DF12" s="205"/>
      <c r="DG12" s="205"/>
      <c r="DH12" s="205"/>
      <c r="DI12" s="205"/>
      <c r="DJ12" s="205"/>
      <c r="DK12" s="205"/>
      <c r="DL12" s="205"/>
      <c r="DM12" s="205"/>
      <c r="DN12" s="205"/>
      <c r="DO12" s="205"/>
      <c r="DP12" s="205"/>
      <c r="DQ12" s="205"/>
      <c r="DR12" s="205"/>
      <c r="DS12" s="205"/>
      <c r="DT12" s="205"/>
      <c r="DU12" s="205"/>
      <c r="DV12" s="205"/>
      <c r="DW12" s="205"/>
      <c r="DX12" s="205"/>
      <c r="DY12" s="205"/>
      <c r="DZ12" s="205"/>
      <c r="EA12" s="205"/>
      <c r="EB12" s="205"/>
      <c r="EC12" s="205"/>
      <c r="ED12" s="205"/>
    </row>
    <row r="13" spans="1:134" ht="15" x14ac:dyDescent="0.25">
      <c r="A13" s="176"/>
      <c r="B13" s="159"/>
      <c r="C13" s="159"/>
      <c r="D13" s="159"/>
      <c r="E13" s="159"/>
      <c r="F13" s="159"/>
      <c r="G13" s="159"/>
      <c r="H13" s="159"/>
      <c r="I13" s="159"/>
      <c r="J13" s="159"/>
      <c r="K13" s="159"/>
      <c r="L13" s="159"/>
      <c r="M13" s="159"/>
      <c r="N13" s="159"/>
      <c r="O13" s="159"/>
      <c r="P13" s="159"/>
      <c r="Q13" s="159"/>
      <c r="R13" s="159"/>
      <c r="S13" s="159"/>
      <c r="T13" s="160"/>
      <c r="U13" s="171">
        <f t="shared" si="0"/>
        <v>45627</v>
      </c>
      <c r="V13" s="172" t="s">
        <v>181</v>
      </c>
      <c r="W13" s="173">
        <v>49.607999999999997</v>
      </c>
      <c r="X13" s="174">
        <v>27.126000000000001</v>
      </c>
      <c r="Y13" s="175">
        <v>8.4644880000000011</v>
      </c>
      <c r="Z13" s="175">
        <v>2.3967059999999982</v>
      </c>
      <c r="AA13" s="175">
        <v>-6.7709719999999995</v>
      </c>
      <c r="AB13" s="175">
        <v>0.60159199999999691</v>
      </c>
      <c r="AC13" s="175">
        <v>44.223798000000002</v>
      </c>
      <c r="AD13" s="175">
        <v>1.110544</v>
      </c>
      <c r="AE13" s="175">
        <v>15.07438</v>
      </c>
      <c r="AF13" s="175">
        <v>12.69421</v>
      </c>
      <c r="AG13" s="175">
        <v>35.305790000000002</v>
      </c>
      <c r="AH13" s="175">
        <v>29.355370000000001</v>
      </c>
      <c r="AI13" s="175">
        <v>13.4876</v>
      </c>
      <c r="AJ13" s="175">
        <v>18.723970000000001</v>
      </c>
      <c r="AK13" s="175">
        <v>15.471069999999999</v>
      </c>
      <c r="AL13" s="175">
        <v>19.100490000000001</v>
      </c>
      <c r="AM13" s="175">
        <v>3.9664899999999998</v>
      </c>
      <c r="AN13" s="175">
        <v>23.801650000000002</v>
      </c>
      <c r="AO13" s="175">
        <v>57.520660000000007</v>
      </c>
      <c r="AP13" s="175">
        <v>23.99954</v>
      </c>
      <c r="AQ13" s="175">
        <v>19.4375</v>
      </c>
      <c r="AR13" s="175">
        <v>33.916870000000003</v>
      </c>
      <c r="AS13" s="175">
        <v>31.734860000000001</v>
      </c>
      <c r="AT13" s="175">
        <v>22.7103</v>
      </c>
      <c r="AU13" s="175">
        <v>25.368259999999999</v>
      </c>
      <c r="AV13" s="175">
        <v>31.6557</v>
      </c>
      <c r="AW13" s="175">
        <v>22.412740000000003</v>
      </c>
      <c r="AX13" s="175">
        <v>36.377389999999899</v>
      </c>
      <c r="AY13" s="175">
        <v>25.983849999999997</v>
      </c>
      <c r="AZ13" s="175">
        <v>23.544150000000002</v>
      </c>
      <c r="BA13" s="175">
        <v>39.471650000000103</v>
      </c>
      <c r="BB13" s="175">
        <v>24.5160599999999</v>
      </c>
      <c r="BC13" s="205"/>
      <c r="BD13" s="205"/>
      <c r="BE13" s="205"/>
      <c r="BF13" s="205"/>
      <c r="BG13" s="205"/>
      <c r="BH13" s="205"/>
      <c r="BI13" s="205"/>
      <c r="BJ13" s="205"/>
      <c r="BK13" s="205"/>
      <c r="BL13" s="205"/>
      <c r="BM13" s="205"/>
      <c r="BN13" s="205"/>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5"/>
      <c r="DV13" s="205"/>
      <c r="DW13" s="205"/>
      <c r="DX13" s="205"/>
      <c r="DY13" s="205"/>
      <c r="DZ13" s="205"/>
      <c r="EA13" s="205"/>
      <c r="EB13" s="205"/>
      <c r="EC13" s="205"/>
      <c r="ED13" s="205"/>
    </row>
    <row r="14" spans="1:134" ht="15" x14ac:dyDescent="0.25">
      <c r="A14" s="176"/>
      <c r="B14" s="159"/>
      <c r="C14" s="159"/>
      <c r="D14" s="159"/>
      <c r="E14" s="159"/>
      <c r="F14" s="159"/>
      <c r="G14" s="159"/>
      <c r="H14" s="159"/>
      <c r="I14" s="159"/>
      <c r="J14" s="159"/>
      <c r="K14" s="159"/>
      <c r="L14" s="159"/>
      <c r="M14" s="159"/>
      <c r="N14" s="159"/>
      <c r="O14" s="159"/>
      <c r="P14" s="159"/>
      <c r="Q14" s="159"/>
      <c r="R14" s="159"/>
      <c r="S14" s="159"/>
      <c r="T14" s="160"/>
      <c r="U14" s="171">
        <f t="shared" si="0"/>
        <v>45658</v>
      </c>
      <c r="V14" s="172" t="s">
        <v>181</v>
      </c>
      <c r="W14" s="173">
        <v>53.399000000000001</v>
      </c>
      <c r="X14" s="174">
        <v>29.402999999999999</v>
      </c>
      <c r="Y14" s="175">
        <v>0.14888199999999779</v>
      </c>
      <c r="Z14" s="175">
        <v>188.36769600000002</v>
      </c>
      <c r="AA14" s="175">
        <v>-19.261465999999999</v>
      </c>
      <c r="AB14" s="175">
        <v>-11.55139</v>
      </c>
      <c r="AC14" s="175">
        <v>25.526097999999998</v>
      </c>
      <c r="AD14" s="175">
        <v>1.3745679999999993</v>
      </c>
      <c r="AE14" s="175">
        <v>21.421490000000002</v>
      </c>
      <c r="AF14" s="175">
        <v>24.198349999999998</v>
      </c>
      <c r="AG14" s="175">
        <v>42.049589999999995</v>
      </c>
      <c r="AH14" s="175">
        <v>21.61983</v>
      </c>
      <c r="AI14" s="175">
        <v>18.446279999999998</v>
      </c>
      <c r="AJ14" s="175">
        <v>23.206610000000001</v>
      </c>
      <c r="AK14" s="175">
        <v>20.033060000000003</v>
      </c>
      <c r="AL14" s="175">
        <v>101.09752</v>
      </c>
      <c r="AM14" s="175">
        <v>22.61157</v>
      </c>
      <c r="AN14" s="175">
        <v>23.206610000000001</v>
      </c>
      <c r="AO14" s="175">
        <v>42.247930000000004</v>
      </c>
      <c r="AP14" s="175">
        <v>34.11524</v>
      </c>
      <c r="AQ14" s="175">
        <v>41.255679999999998</v>
      </c>
      <c r="AR14" s="175">
        <v>24.792830000000002</v>
      </c>
      <c r="AS14" s="175">
        <v>40.065640000000002</v>
      </c>
      <c r="AT14" s="175">
        <v>37.883839999999999</v>
      </c>
      <c r="AU14" s="175">
        <v>23.007810000000003</v>
      </c>
      <c r="AV14" s="175">
        <v>30.743310000000001</v>
      </c>
      <c r="AW14" s="175">
        <v>36.496400000000001</v>
      </c>
      <c r="AX14" s="175">
        <v>45.025449999999999</v>
      </c>
      <c r="AY14" s="175">
        <v>23.802</v>
      </c>
      <c r="AZ14" s="175">
        <v>42.050199999999904</v>
      </c>
      <c r="BA14" s="175">
        <v>26.777249999999999</v>
      </c>
      <c r="BB14" s="175">
        <v>29.809785999999992</v>
      </c>
      <c r="BC14" s="205"/>
      <c r="BD14" s="205"/>
      <c r="BE14" s="205"/>
      <c r="BF14" s="205"/>
      <c r="BG14" s="205"/>
      <c r="BH14" s="205"/>
      <c r="BI14" s="205"/>
      <c r="BJ14" s="205"/>
      <c r="BK14" s="205"/>
      <c r="BL14" s="205"/>
      <c r="BM14" s="205"/>
      <c r="BN14" s="205"/>
      <c r="BO14" s="205"/>
      <c r="BP14" s="205"/>
      <c r="BQ14" s="205"/>
      <c r="BR14" s="205"/>
      <c r="BS14" s="205"/>
      <c r="BT14" s="205"/>
      <c r="BU14" s="205"/>
      <c r="BV14" s="205"/>
      <c r="BW14" s="205"/>
      <c r="BX14" s="205"/>
      <c r="BY14" s="205"/>
      <c r="BZ14" s="205"/>
      <c r="CA14" s="205"/>
      <c r="CB14" s="205"/>
      <c r="CC14" s="205"/>
      <c r="CD14" s="205"/>
      <c r="CE14" s="205"/>
      <c r="CF14" s="205"/>
      <c r="CG14" s="205"/>
      <c r="CH14" s="205"/>
      <c r="CI14" s="205"/>
      <c r="CJ14" s="205"/>
      <c r="CK14" s="205"/>
      <c r="CL14" s="205"/>
      <c r="CM14" s="205"/>
      <c r="CN14" s="205"/>
      <c r="CO14" s="205"/>
      <c r="CP14" s="205"/>
      <c r="CQ14" s="205"/>
      <c r="CR14" s="205"/>
      <c r="CS14" s="205"/>
      <c r="CT14" s="205"/>
      <c r="CU14" s="205"/>
      <c r="CV14" s="205"/>
      <c r="CW14" s="205"/>
      <c r="CX14" s="205"/>
      <c r="CY14" s="205"/>
      <c r="CZ14" s="205"/>
      <c r="DA14" s="205"/>
      <c r="DB14" s="205"/>
      <c r="DC14" s="205"/>
      <c r="DD14" s="205"/>
      <c r="DE14" s="205"/>
      <c r="DF14" s="205"/>
      <c r="DG14" s="205"/>
      <c r="DH14" s="205"/>
      <c r="DI14" s="205"/>
      <c r="DJ14" s="205"/>
      <c r="DK14" s="205"/>
      <c r="DL14" s="205"/>
      <c r="DM14" s="205"/>
      <c r="DN14" s="205"/>
      <c r="DO14" s="205"/>
      <c r="DP14" s="205"/>
      <c r="DQ14" s="205"/>
      <c r="DR14" s="205"/>
      <c r="DS14" s="205"/>
      <c r="DT14" s="205"/>
      <c r="DU14" s="205"/>
      <c r="DV14" s="205"/>
      <c r="DW14" s="205"/>
      <c r="DX14" s="205"/>
      <c r="DY14" s="205"/>
      <c r="DZ14" s="205"/>
      <c r="EA14" s="205"/>
      <c r="EB14" s="205"/>
      <c r="EC14" s="205"/>
      <c r="ED14" s="205"/>
    </row>
    <row r="15" spans="1:134" ht="15" x14ac:dyDescent="0.25">
      <c r="A15" s="176"/>
      <c r="B15" s="158" t="b">
        <v>1</v>
      </c>
      <c r="C15" s="158" t="b">
        <v>1</v>
      </c>
      <c r="D15" s="158" t="b">
        <v>1</v>
      </c>
      <c r="E15" s="159"/>
      <c r="F15" s="159"/>
      <c r="G15" s="159"/>
      <c r="H15" s="159"/>
      <c r="I15" s="159"/>
      <c r="J15" s="159"/>
      <c r="K15" s="159"/>
      <c r="L15" s="159"/>
      <c r="M15" s="159"/>
      <c r="N15" s="159"/>
      <c r="O15" s="159"/>
      <c r="P15" s="159"/>
      <c r="Q15" s="159"/>
      <c r="R15" s="159"/>
      <c r="S15" s="159"/>
      <c r="T15" s="160"/>
      <c r="U15" s="171">
        <f t="shared" si="0"/>
        <v>45689</v>
      </c>
      <c r="V15" s="172" t="s">
        <v>181</v>
      </c>
      <c r="W15" s="173">
        <v>40.518000000000001</v>
      </c>
      <c r="X15" s="174">
        <v>35.088000000000001</v>
      </c>
      <c r="Y15" s="175">
        <v>7.0302340000000001</v>
      </c>
      <c r="Z15" s="175">
        <v>85.799055999999993</v>
      </c>
      <c r="AA15" s="175">
        <v>-9.7793939999999999</v>
      </c>
      <c r="AB15" s="175">
        <v>38.657699999999991</v>
      </c>
      <c r="AC15" s="175">
        <v>12.339405999999999</v>
      </c>
      <c r="AD15" s="175">
        <v>23.60331</v>
      </c>
      <c r="AE15" s="175">
        <v>17.2562</v>
      </c>
      <c r="AF15" s="175">
        <v>16.066120000000002</v>
      </c>
      <c r="AG15" s="175">
        <v>48.99174</v>
      </c>
      <c r="AH15" s="175">
        <v>36.297519999999999</v>
      </c>
      <c r="AI15" s="175">
        <v>25.745450000000002</v>
      </c>
      <c r="AJ15" s="175">
        <v>24.39669</v>
      </c>
      <c r="AK15" s="175">
        <v>35.66281</v>
      </c>
      <c r="AL15" s="175">
        <v>125.57355</v>
      </c>
      <c r="AM15" s="175">
        <v>20.429749999999999</v>
      </c>
      <c r="AN15" s="175">
        <v>29.355370000000001</v>
      </c>
      <c r="AO15" s="175">
        <v>90.644630000000006</v>
      </c>
      <c r="AP15" s="175">
        <v>38.478989999999996</v>
      </c>
      <c r="AQ15" s="175">
        <v>35.16657</v>
      </c>
      <c r="AR15" s="175">
        <v>33.321769999999994</v>
      </c>
      <c r="AS15" s="175">
        <v>18.842610000000001</v>
      </c>
      <c r="AT15" s="175">
        <v>38.875690000000006</v>
      </c>
      <c r="AU15" s="175">
        <v>32.449240000000003</v>
      </c>
      <c r="AV15" s="175">
        <v>39.450900000000004</v>
      </c>
      <c r="AW15" s="175">
        <v>41.375809999999994</v>
      </c>
      <c r="AX15" s="175">
        <v>62.678599999999996</v>
      </c>
      <c r="AY15" s="175">
        <v>22.2151999999999</v>
      </c>
      <c r="AZ15" s="175">
        <v>72.001050000000006</v>
      </c>
      <c r="BA15" s="175">
        <v>37.884849999999894</v>
      </c>
      <c r="BB15" s="175">
        <v>19.033522000000001</v>
      </c>
      <c r="BC15" s="205"/>
      <c r="BD15" s="205"/>
      <c r="BE15" s="205"/>
      <c r="BF15" s="205"/>
      <c r="BG15" s="205"/>
      <c r="BH15" s="205"/>
      <c r="BI15" s="205"/>
      <c r="BJ15" s="205"/>
      <c r="BK15" s="205"/>
      <c r="BL15" s="205"/>
      <c r="BM15" s="205"/>
      <c r="BN15" s="205"/>
      <c r="BO15" s="205"/>
      <c r="BP15" s="205"/>
      <c r="BQ15" s="205"/>
      <c r="BR15" s="205"/>
      <c r="BS15" s="205"/>
      <c r="BT15" s="205"/>
      <c r="BU15" s="205"/>
      <c r="BV15" s="205"/>
      <c r="BW15" s="205"/>
      <c r="BX15" s="205"/>
      <c r="BY15" s="205"/>
      <c r="BZ15" s="205"/>
      <c r="CA15" s="205"/>
      <c r="CB15" s="205"/>
      <c r="CC15" s="205"/>
      <c r="CD15" s="205"/>
      <c r="CE15" s="205"/>
      <c r="CF15" s="205"/>
      <c r="CG15" s="205"/>
      <c r="CH15" s="205"/>
      <c r="CI15" s="205"/>
      <c r="CJ15" s="205"/>
      <c r="CK15" s="205"/>
      <c r="CL15" s="205"/>
      <c r="CM15" s="205"/>
      <c r="CN15" s="205"/>
      <c r="CO15" s="205"/>
      <c r="CP15" s="205"/>
      <c r="CQ15" s="205"/>
      <c r="CR15" s="205"/>
      <c r="CS15" s="205"/>
      <c r="CT15" s="205"/>
      <c r="CU15" s="205"/>
      <c r="CV15" s="205"/>
      <c r="CW15" s="205"/>
      <c r="CX15" s="205"/>
      <c r="CY15" s="205"/>
      <c r="CZ15" s="205"/>
      <c r="DA15" s="205"/>
      <c r="DB15" s="205"/>
      <c r="DC15" s="205"/>
      <c r="DD15" s="205"/>
      <c r="DE15" s="205"/>
      <c r="DF15" s="205"/>
      <c r="DG15" s="205"/>
      <c r="DH15" s="205"/>
      <c r="DI15" s="205"/>
      <c r="DJ15" s="205"/>
      <c r="DK15" s="205"/>
      <c r="DL15" s="205"/>
      <c r="DM15" s="205"/>
      <c r="DN15" s="205"/>
      <c r="DO15" s="205"/>
      <c r="DP15" s="205"/>
      <c r="DQ15" s="205"/>
      <c r="DR15" s="205"/>
      <c r="DS15" s="205"/>
      <c r="DT15" s="205"/>
      <c r="DU15" s="205"/>
      <c r="DV15" s="205"/>
      <c r="DW15" s="205"/>
      <c r="DX15" s="205"/>
      <c r="DY15" s="205"/>
      <c r="DZ15" s="205"/>
      <c r="EA15" s="205"/>
      <c r="EB15" s="205"/>
      <c r="EC15" s="205"/>
      <c r="ED15" s="205"/>
    </row>
    <row r="16" spans="1:134" ht="15" x14ac:dyDescent="0.25">
      <c r="A16" s="176"/>
      <c r="B16" s="158" t="b">
        <v>1</v>
      </c>
      <c r="C16" s="158" t="b">
        <v>1</v>
      </c>
      <c r="D16" s="158" t="b">
        <v>1</v>
      </c>
      <c r="E16" s="159"/>
      <c r="F16" s="159"/>
      <c r="G16" s="159"/>
      <c r="H16" s="159"/>
      <c r="I16" s="159"/>
      <c r="J16" s="159"/>
      <c r="K16" s="159"/>
      <c r="L16" s="159"/>
      <c r="M16" s="159"/>
      <c r="N16" s="159"/>
      <c r="O16" s="159"/>
      <c r="P16" s="159"/>
      <c r="Q16" s="159"/>
      <c r="R16" s="159"/>
      <c r="S16" s="159"/>
      <c r="T16" s="160"/>
      <c r="U16" s="171">
        <f t="shared" si="0"/>
        <v>45717</v>
      </c>
      <c r="V16" s="172" t="s">
        <v>181</v>
      </c>
      <c r="W16" s="173">
        <v>32.569000000000003</v>
      </c>
      <c r="X16" s="174">
        <v>76.022000000000006</v>
      </c>
      <c r="Y16" s="175">
        <v>23.852601999999997</v>
      </c>
      <c r="Z16" s="175">
        <v>33.571293999999995</v>
      </c>
      <c r="AA16" s="175">
        <v>18.785719999999998</v>
      </c>
      <c r="AB16" s="175">
        <v>66.418819999999997</v>
      </c>
      <c r="AC16" s="175">
        <v>7.6782579999999996</v>
      </c>
      <c r="AD16" s="175">
        <v>63.272730000000003</v>
      </c>
      <c r="AE16" s="175">
        <v>48.99174</v>
      </c>
      <c r="AF16" s="175">
        <v>19.834709999999998</v>
      </c>
      <c r="AG16" s="175">
        <v>54.009920000000001</v>
      </c>
      <c r="AH16" s="175">
        <v>55.160330000000002</v>
      </c>
      <c r="AI16" s="175">
        <v>23.22645</v>
      </c>
      <c r="AJ16" s="175">
        <v>42.842980000000004</v>
      </c>
      <c r="AK16" s="175">
        <v>27.59008</v>
      </c>
      <c r="AL16" s="175">
        <v>69.104129999999998</v>
      </c>
      <c r="AM16" s="175">
        <v>49.190080000000002</v>
      </c>
      <c r="AN16" s="175">
        <v>44.628099999999996</v>
      </c>
      <c r="AO16" s="175">
        <v>82.373550000000009</v>
      </c>
      <c r="AP16" s="175">
        <v>74.04258999999999</v>
      </c>
      <c r="AQ16" s="175">
        <v>59.404600000000002</v>
      </c>
      <c r="AR16" s="175">
        <v>42.445689999999999</v>
      </c>
      <c r="AS16" s="175">
        <v>22.21454</v>
      </c>
      <c r="AT16" s="175">
        <v>58.769889999999997</v>
      </c>
      <c r="AU16" s="175">
        <v>31.517060000000001</v>
      </c>
      <c r="AV16" s="175">
        <v>41.176480000000005</v>
      </c>
      <c r="AW16" s="175">
        <v>36.615409999999905</v>
      </c>
      <c r="AX16" s="175">
        <v>63.888529999999896</v>
      </c>
      <c r="AY16" s="175">
        <v>26.578900000000001</v>
      </c>
      <c r="AZ16" s="175">
        <v>124.9605</v>
      </c>
      <c r="BA16" s="175">
        <v>70.0175499999999</v>
      </c>
      <c r="BB16" s="175">
        <v>37.985829999999993</v>
      </c>
      <c r="BC16" s="205"/>
      <c r="BD16" s="205"/>
      <c r="BE16" s="205"/>
      <c r="BF16" s="205"/>
      <c r="BG16" s="205"/>
      <c r="BH16" s="205"/>
      <c r="BI16" s="205"/>
      <c r="BJ16" s="205"/>
      <c r="BK16" s="205"/>
      <c r="BL16" s="205"/>
      <c r="BM16" s="205"/>
      <c r="BN16" s="205"/>
      <c r="BO16" s="205"/>
      <c r="BP16" s="205"/>
      <c r="BQ16" s="205"/>
      <c r="BR16" s="205"/>
      <c r="BS16" s="205"/>
      <c r="BT16" s="205"/>
      <c r="BU16" s="205"/>
      <c r="BV16" s="205"/>
      <c r="BW16" s="205"/>
      <c r="BX16" s="205"/>
      <c r="BY16" s="205"/>
      <c r="BZ16" s="205"/>
      <c r="CA16" s="205"/>
      <c r="CB16" s="205"/>
      <c r="CC16" s="205"/>
      <c r="CD16" s="205"/>
      <c r="CE16" s="205"/>
      <c r="CF16" s="205"/>
      <c r="CG16" s="205"/>
      <c r="CH16" s="205"/>
      <c r="CI16" s="205"/>
      <c r="CJ16" s="205"/>
      <c r="CK16" s="205"/>
      <c r="CL16" s="205"/>
      <c r="CM16" s="205"/>
      <c r="CN16" s="205"/>
      <c r="CO16" s="205"/>
      <c r="CP16" s="205"/>
      <c r="CQ16" s="205"/>
      <c r="CR16" s="205"/>
      <c r="CS16" s="205"/>
      <c r="CT16" s="205"/>
      <c r="CU16" s="205"/>
      <c r="CV16" s="205"/>
      <c r="CW16" s="205"/>
      <c r="CX16" s="205"/>
      <c r="CY16" s="205"/>
      <c r="CZ16" s="205"/>
      <c r="DA16" s="205"/>
      <c r="DB16" s="205"/>
      <c r="DC16" s="205"/>
      <c r="DD16" s="205"/>
      <c r="DE16" s="205"/>
      <c r="DF16" s="205"/>
      <c r="DG16" s="205"/>
      <c r="DH16" s="205"/>
      <c r="DI16" s="205"/>
      <c r="DJ16" s="205"/>
      <c r="DK16" s="205"/>
      <c r="DL16" s="205"/>
      <c r="DM16" s="205"/>
      <c r="DN16" s="205"/>
      <c r="DO16" s="205"/>
      <c r="DP16" s="205"/>
      <c r="DQ16" s="205"/>
      <c r="DR16" s="205"/>
      <c r="DS16" s="205"/>
      <c r="DT16" s="205"/>
      <c r="DU16" s="205"/>
      <c r="DV16" s="205"/>
      <c r="DW16" s="205"/>
      <c r="DX16" s="205"/>
      <c r="DY16" s="205"/>
      <c r="DZ16" s="205"/>
      <c r="EA16" s="205"/>
      <c r="EB16" s="205"/>
      <c r="EC16" s="205"/>
      <c r="ED16" s="205"/>
    </row>
    <row r="17" spans="1:134" ht="15" x14ac:dyDescent="0.25">
      <c r="A17" s="176"/>
      <c r="B17" s="158" t="b">
        <v>1</v>
      </c>
      <c r="C17" s="158" t="b">
        <v>1</v>
      </c>
      <c r="D17" s="158" t="b">
        <v>1</v>
      </c>
      <c r="E17" s="159"/>
      <c r="F17" s="159"/>
      <c r="G17" s="159"/>
      <c r="H17" s="159"/>
      <c r="I17" s="159"/>
      <c r="J17" s="159"/>
      <c r="K17" s="159"/>
      <c r="L17" s="159"/>
      <c r="M17" s="159"/>
      <c r="N17" s="159"/>
      <c r="O17" s="159"/>
      <c r="P17" s="159"/>
      <c r="Q17" s="159"/>
      <c r="R17" s="159"/>
      <c r="S17" s="159"/>
      <c r="T17" s="160"/>
      <c r="U17" s="171">
        <f t="shared" si="0"/>
        <v>45748</v>
      </c>
      <c r="V17" s="172" t="s">
        <v>181</v>
      </c>
      <c r="W17" s="173">
        <v>26.478999999999999</v>
      </c>
      <c r="X17" s="174">
        <v>52.514000000000003</v>
      </c>
      <c r="Y17" s="175">
        <v>40.074694000000001</v>
      </c>
      <c r="Z17" s="175">
        <v>1.3631199999999954</v>
      </c>
      <c r="AA17" s="175">
        <v>-2.5694920000000012</v>
      </c>
      <c r="AB17" s="175">
        <v>-26.212883999999999</v>
      </c>
      <c r="AC17" s="175">
        <v>3.6764540000000014</v>
      </c>
      <c r="AD17" s="175">
        <v>29.157019999999999</v>
      </c>
      <c r="AE17" s="175">
        <v>70.294210000000007</v>
      </c>
      <c r="AF17" s="175">
        <v>23.60331</v>
      </c>
      <c r="AG17" s="175">
        <v>16.8</v>
      </c>
      <c r="AH17" s="175">
        <v>35.028100000000002</v>
      </c>
      <c r="AI17" s="175">
        <v>13.62645</v>
      </c>
      <c r="AJ17" s="175">
        <v>32.747109999999999</v>
      </c>
      <c r="AK17" s="175">
        <v>39.133879999999998</v>
      </c>
      <c r="AL17" s="175">
        <v>90.902479999999997</v>
      </c>
      <c r="AM17" s="175">
        <v>33.758679999999998</v>
      </c>
      <c r="AN17" s="175">
        <v>33.699169999999995</v>
      </c>
      <c r="AO17" s="175">
        <v>29.79214</v>
      </c>
      <c r="AP17" s="175">
        <v>43.080640000000002</v>
      </c>
      <c r="AQ17" s="175">
        <v>88.700450000000004</v>
      </c>
      <c r="AR17" s="175">
        <v>43.635820000000002</v>
      </c>
      <c r="AS17" s="175">
        <v>17.01784</v>
      </c>
      <c r="AT17" s="175">
        <v>26.498860000000001</v>
      </c>
      <c r="AU17" s="175">
        <v>22.988139999999998</v>
      </c>
      <c r="AV17" s="175">
        <v>25.348419999999997</v>
      </c>
      <c r="AW17" s="175">
        <v>31.934349999999899</v>
      </c>
      <c r="AX17" s="175">
        <v>40.2452100000001</v>
      </c>
      <c r="AY17" s="175">
        <v>24.198700000000002</v>
      </c>
      <c r="AZ17" s="175">
        <v>43.240300000000097</v>
      </c>
      <c r="BA17" s="175">
        <v>39.828680000000105</v>
      </c>
      <c r="BB17" s="175">
        <v>41.938178000000001</v>
      </c>
      <c r="BC17" s="205"/>
      <c r="BD17" s="205"/>
      <c r="BE17" s="205"/>
      <c r="BF17" s="205"/>
      <c r="BG17" s="205"/>
      <c r="BH17" s="205"/>
      <c r="BI17" s="205"/>
      <c r="BJ17" s="205"/>
      <c r="BK17" s="205"/>
      <c r="BL17" s="205"/>
      <c r="BM17" s="205"/>
      <c r="BN17" s="205"/>
      <c r="BO17" s="205"/>
      <c r="BP17" s="205"/>
      <c r="BQ17" s="205"/>
      <c r="BR17" s="205"/>
      <c r="BS17" s="205"/>
      <c r="BT17" s="205"/>
      <c r="BU17" s="205"/>
      <c r="BV17" s="205"/>
      <c r="BW17" s="205"/>
      <c r="BX17" s="205"/>
      <c r="BY17" s="205"/>
      <c r="BZ17" s="205"/>
      <c r="CA17" s="205"/>
      <c r="CB17" s="205"/>
      <c r="CC17" s="205"/>
      <c r="CD17" s="205"/>
      <c r="CE17" s="205"/>
      <c r="CF17" s="205"/>
      <c r="CG17" s="205"/>
      <c r="CH17" s="205"/>
      <c r="CI17" s="205"/>
      <c r="CJ17" s="205"/>
      <c r="CK17" s="205"/>
      <c r="CL17" s="205"/>
      <c r="CM17" s="205"/>
      <c r="CN17" s="205"/>
      <c r="CO17" s="205"/>
      <c r="CP17" s="205"/>
      <c r="CQ17" s="205"/>
      <c r="CR17" s="205"/>
      <c r="CS17" s="205"/>
      <c r="CT17" s="205"/>
      <c r="CU17" s="205"/>
      <c r="CV17" s="205"/>
      <c r="CW17" s="205"/>
      <c r="CX17" s="205"/>
      <c r="CY17" s="205"/>
      <c r="CZ17" s="205"/>
      <c r="DA17" s="205"/>
      <c r="DB17" s="205"/>
      <c r="DC17" s="205"/>
      <c r="DD17" s="205"/>
      <c r="DE17" s="205"/>
      <c r="DF17" s="205"/>
      <c r="DG17" s="205"/>
      <c r="DH17" s="205"/>
      <c r="DI17" s="205"/>
      <c r="DJ17" s="205"/>
      <c r="DK17" s="205"/>
      <c r="DL17" s="205"/>
      <c r="DM17" s="205"/>
      <c r="DN17" s="205"/>
      <c r="DO17" s="205"/>
      <c r="DP17" s="205"/>
      <c r="DQ17" s="205"/>
      <c r="DR17" s="205"/>
      <c r="DS17" s="205"/>
      <c r="DT17" s="205"/>
      <c r="DU17" s="205"/>
      <c r="DV17" s="205"/>
      <c r="DW17" s="205"/>
      <c r="DX17" s="205"/>
      <c r="DY17" s="205"/>
      <c r="DZ17" s="205"/>
      <c r="EA17" s="205"/>
      <c r="EB17" s="205"/>
      <c r="EC17" s="205"/>
      <c r="ED17" s="205"/>
    </row>
    <row r="18" spans="1:134" ht="15" x14ac:dyDescent="0.25">
      <c r="A18" s="176"/>
      <c r="B18" s="158" t="b">
        <v>1</v>
      </c>
      <c r="C18" s="158" t="b">
        <v>1</v>
      </c>
      <c r="D18" s="158" t="b">
        <v>1</v>
      </c>
      <c r="E18" s="159"/>
      <c r="F18" s="159"/>
      <c r="G18" s="159"/>
      <c r="H18" s="159"/>
      <c r="I18" s="159"/>
      <c r="J18" s="159"/>
      <c r="K18" s="159"/>
      <c r="L18" s="159"/>
      <c r="M18" s="159"/>
      <c r="N18" s="159"/>
      <c r="O18" s="159"/>
      <c r="P18" s="159"/>
      <c r="Q18" s="159"/>
      <c r="R18" s="159"/>
      <c r="S18" s="159"/>
      <c r="T18" s="160"/>
      <c r="U18" s="171">
        <f t="shared" si="0"/>
        <v>45778</v>
      </c>
      <c r="V18" s="172" t="s">
        <v>181</v>
      </c>
      <c r="W18" s="173">
        <v>8.2379999999999995</v>
      </c>
      <c r="X18" s="174">
        <v>23.488</v>
      </c>
      <c r="Y18" s="175">
        <v>21.803582000000002</v>
      </c>
      <c r="Z18" s="175">
        <v>0.19014400000000023</v>
      </c>
      <c r="AA18" s="175">
        <v>-5.5054859999999994</v>
      </c>
      <c r="AB18" s="175">
        <v>-26.211384000000006</v>
      </c>
      <c r="AC18" s="175">
        <v>7.738929999999999</v>
      </c>
      <c r="AD18" s="175">
        <v>15.471069999999999</v>
      </c>
      <c r="AE18" s="175">
        <v>41.137190000000004</v>
      </c>
      <c r="AF18" s="175">
        <v>13.289260000000001</v>
      </c>
      <c r="AG18" s="175">
        <v>27.570250000000001</v>
      </c>
      <c r="AH18" s="175">
        <v>34.690910000000002</v>
      </c>
      <c r="AI18" s="175">
        <v>21.163640000000001</v>
      </c>
      <c r="AJ18" s="175">
        <v>23.543800000000001</v>
      </c>
      <c r="AK18" s="175">
        <v>34.333880000000001</v>
      </c>
      <c r="AL18" s="175">
        <v>67.140500000000003</v>
      </c>
      <c r="AM18" s="175">
        <v>34.274380000000001</v>
      </c>
      <c r="AN18" s="175">
        <v>36.813220000000001</v>
      </c>
      <c r="AO18" s="175">
        <v>20.429749999999999</v>
      </c>
      <c r="AP18" s="175">
        <v>51.173209999999997</v>
      </c>
      <c r="AQ18" s="175">
        <v>36.138489999999997</v>
      </c>
      <c r="AR18" s="175">
        <v>21.024139999999999</v>
      </c>
      <c r="AS18" s="175">
        <v>18.545120000000001</v>
      </c>
      <c r="AT18" s="175">
        <v>27.252549999999999</v>
      </c>
      <c r="AU18" s="175">
        <v>27.252610000000001</v>
      </c>
      <c r="AV18" s="175">
        <v>28.958279999999998</v>
      </c>
      <c r="AW18" s="175">
        <v>32.1327</v>
      </c>
      <c r="AX18" s="175">
        <v>29.573979999999999</v>
      </c>
      <c r="AY18" s="175">
        <v>26.281370000000102</v>
      </c>
      <c r="AZ18" s="175">
        <v>27.570650000000001</v>
      </c>
      <c r="BA18" s="175">
        <v>23.583810000000099</v>
      </c>
      <c r="BB18" s="175">
        <v>24.659790000000001</v>
      </c>
      <c r="BC18" s="205"/>
      <c r="BD18" s="205"/>
      <c r="BE18" s="205"/>
      <c r="BF18" s="205"/>
      <c r="BG18" s="205"/>
      <c r="BH18" s="205"/>
      <c r="BI18" s="205"/>
      <c r="BJ18" s="205"/>
      <c r="BK18" s="205"/>
      <c r="BL18" s="205"/>
      <c r="BM18" s="205"/>
      <c r="BN18" s="205"/>
      <c r="BO18" s="205"/>
      <c r="BP18" s="205"/>
      <c r="BQ18" s="205"/>
      <c r="BR18" s="205"/>
      <c r="BS18" s="205"/>
      <c r="BT18" s="205"/>
      <c r="BU18" s="205"/>
      <c r="BV18" s="205"/>
      <c r="BW18" s="205"/>
      <c r="BX18" s="205"/>
      <c r="BY18" s="205"/>
      <c r="BZ18" s="205"/>
      <c r="CA18" s="205"/>
      <c r="CB18" s="205"/>
      <c r="CC18" s="205"/>
      <c r="CD18" s="205"/>
      <c r="CE18" s="205"/>
      <c r="CF18" s="205"/>
      <c r="CG18" s="205"/>
      <c r="CH18" s="205"/>
      <c r="CI18" s="205"/>
      <c r="CJ18" s="205"/>
      <c r="CK18" s="205"/>
      <c r="CL18" s="205"/>
      <c r="CM18" s="205"/>
      <c r="CN18" s="205"/>
      <c r="CO18" s="205"/>
      <c r="CP18" s="205"/>
      <c r="CQ18" s="205"/>
      <c r="CR18" s="205"/>
      <c r="CS18" s="205"/>
      <c r="CT18" s="205"/>
      <c r="CU18" s="205"/>
      <c r="CV18" s="205"/>
      <c r="CW18" s="205"/>
      <c r="CX18" s="205"/>
      <c r="CY18" s="205"/>
      <c r="CZ18" s="205"/>
      <c r="DA18" s="205"/>
      <c r="DB18" s="205"/>
      <c r="DC18" s="205"/>
      <c r="DD18" s="205"/>
      <c r="DE18" s="205"/>
      <c r="DF18" s="205"/>
      <c r="DG18" s="205"/>
      <c r="DH18" s="205"/>
      <c r="DI18" s="205"/>
      <c r="DJ18" s="205"/>
      <c r="DK18" s="205"/>
      <c r="DL18" s="205"/>
      <c r="DM18" s="205"/>
      <c r="DN18" s="205"/>
      <c r="DO18" s="205"/>
      <c r="DP18" s="205"/>
      <c r="DQ18" s="205"/>
      <c r="DR18" s="205"/>
      <c r="DS18" s="205"/>
      <c r="DT18" s="205"/>
      <c r="DU18" s="205"/>
      <c r="DV18" s="205"/>
      <c r="DW18" s="205"/>
      <c r="DX18" s="205"/>
      <c r="DY18" s="205"/>
      <c r="DZ18" s="205"/>
      <c r="EA18" s="205"/>
      <c r="EB18" s="205"/>
      <c r="EC18" s="205"/>
      <c r="ED18" s="205"/>
    </row>
    <row r="19" spans="1:134" ht="15" x14ac:dyDescent="0.25">
      <c r="A19" s="176"/>
      <c r="B19" s="158" t="b">
        <v>1</v>
      </c>
      <c r="C19" s="158" t="b">
        <v>1</v>
      </c>
      <c r="D19" s="158" t="b">
        <v>1</v>
      </c>
      <c r="E19" s="159"/>
      <c r="F19" s="159"/>
      <c r="G19" s="159"/>
      <c r="H19" s="159"/>
      <c r="I19" s="159"/>
      <c r="J19" s="159"/>
      <c r="K19" s="159"/>
      <c r="L19" s="159"/>
      <c r="M19" s="159"/>
      <c r="N19" s="159"/>
      <c r="O19" s="159"/>
      <c r="P19" s="159"/>
      <c r="Q19" s="159"/>
      <c r="R19" s="159"/>
      <c r="S19" s="159"/>
      <c r="T19" s="160"/>
      <c r="U19" s="171">
        <f t="shared" si="0"/>
        <v>45809</v>
      </c>
      <c r="V19" s="172" t="s">
        <v>181</v>
      </c>
      <c r="W19" s="173">
        <v>12.888999999999999</v>
      </c>
      <c r="X19" s="174">
        <v>25.555</v>
      </c>
      <c r="Y19" s="175">
        <v>8.1729199999999995</v>
      </c>
      <c r="Z19" s="175">
        <v>12.473674000000001</v>
      </c>
      <c r="AA19" s="175">
        <v>1.061094</v>
      </c>
      <c r="AB19" s="175">
        <v>22.368065999999995</v>
      </c>
      <c r="AC19" s="175">
        <v>-1.3633040000000001</v>
      </c>
      <c r="AD19" s="175">
        <v>31.73554</v>
      </c>
      <c r="AE19" s="175">
        <v>15.272729999999999</v>
      </c>
      <c r="AF19" s="175">
        <v>13.68595</v>
      </c>
      <c r="AG19" s="175">
        <v>32.07273</v>
      </c>
      <c r="AH19" s="175">
        <v>48.238019999999999</v>
      </c>
      <c r="AI19" s="175">
        <v>6.5057900000000002</v>
      </c>
      <c r="AJ19" s="175">
        <v>14.280989999999999</v>
      </c>
      <c r="AK19" s="175">
        <v>20.826450000000001</v>
      </c>
      <c r="AL19" s="175">
        <v>11.9405</v>
      </c>
      <c r="AM19" s="175">
        <v>14.67769</v>
      </c>
      <c r="AN19" s="175">
        <v>31.73554</v>
      </c>
      <c r="AO19" s="175">
        <v>13.4876</v>
      </c>
      <c r="AP19" s="175">
        <v>35.543419999999998</v>
      </c>
      <c r="AQ19" s="175">
        <v>23.741799999999998</v>
      </c>
      <c r="AR19" s="175">
        <v>24.39593</v>
      </c>
      <c r="AS19" s="175">
        <v>22.730180000000001</v>
      </c>
      <c r="AT19" s="175">
        <v>25.189630000000001</v>
      </c>
      <c r="AU19" s="175">
        <v>26.0823</v>
      </c>
      <c r="AV19" s="175">
        <v>25.58633</v>
      </c>
      <c r="AW19" s="175">
        <v>28.562399999999901</v>
      </c>
      <c r="AX19" s="175">
        <v>24.3970500000001</v>
      </c>
      <c r="AY19" s="175">
        <v>26.578900000000001</v>
      </c>
      <c r="AZ19" s="175">
        <v>24.000349999999901</v>
      </c>
      <c r="BA19" s="175">
        <v>22.730910000000101</v>
      </c>
      <c r="BB19" s="175">
        <v>3.4259199999999983</v>
      </c>
      <c r="BC19" s="205"/>
      <c r="BD19" s="205"/>
      <c r="BE19" s="205"/>
      <c r="BF19" s="205"/>
      <c r="BG19" s="205"/>
      <c r="BH19" s="205"/>
      <c r="BI19" s="205"/>
      <c r="BJ19" s="205"/>
      <c r="BK19" s="205"/>
      <c r="BL19" s="205"/>
      <c r="BM19" s="205"/>
      <c r="BN19" s="205"/>
      <c r="BO19" s="205"/>
      <c r="BP19" s="205"/>
      <c r="BQ19" s="205"/>
      <c r="BR19" s="205"/>
      <c r="BS19" s="205"/>
      <c r="BT19" s="205"/>
      <c r="BU19" s="205"/>
      <c r="BV19" s="205"/>
      <c r="BW19" s="205"/>
      <c r="BX19" s="205"/>
      <c r="BY19" s="205"/>
      <c r="BZ19" s="205"/>
      <c r="CA19" s="205"/>
      <c r="CB19" s="205"/>
      <c r="CC19" s="205"/>
      <c r="CD19" s="205"/>
      <c r="CE19" s="205"/>
      <c r="CF19" s="205"/>
      <c r="CG19" s="205"/>
      <c r="CH19" s="205"/>
      <c r="CI19" s="205"/>
      <c r="CJ19" s="205"/>
      <c r="CK19" s="205"/>
      <c r="CL19" s="205"/>
      <c r="CM19" s="205"/>
      <c r="CN19" s="205"/>
      <c r="CO19" s="205"/>
      <c r="CP19" s="205"/>
      <c r="CQ19" s="205"/>
      <c r="CR19" s="205"/>
      <c r="CS19" s="205"/>
      <c r="CT19" s="205"/>
      <c r="CU19" s="205"/>
      <c r="CV19" s="205"/>
      <c r="CW19" s="205"/>
      <c r="CX19" s="205"/>
      <c r="CY19" s="205"/>
      <c r="CZ19" s="205"/>
      <c r="DA19" s="205"/>
      <c r="DB19" s="205"/>
      <c r="DC19" s="205"/>
      <c r="DD19" s="205"/>
      <c r="DE19" s="205"/>
      <c r="DF19" s="205"/>
      <c r="DG19" s="205"/>
      <c r="DH19" s="205"/>
      <c r="DI19" s="205"/>
      <c r="DJ19" s="205"/>
      <c r="DK19" s="205"/>
      <c r="DL19" s="205"/>
      <c r="DM19" s="205"/>
      <c r="DN19" s="205"/>
      <c r="DO19" s="205"/>
      <c r="DP19" s="205"/>
      <c r="DQ19" s="205"/>
      <c r="DR19" s="205"/>
      <c r="DS19" s="205"/>
      <c r="DT19" s="205"/>
      <c r="DU19" s="205"/>
      <c r="DV19" s="205"/>
      <c r="DW19" s="205"/>
      <c r="DX19" s="205"/>
      <c r="DY19" s="205"/>
      <c r="DZ19" s="205"/>
      <c r="EA19" s="205"/>
      <c r="EB19" s="205"/>
      <c r="EC19" s="205"/>
      <c r="ED19" s="205"/>
    </row>
    <row r="20" spans="1:134" ht="15" x14ac:dyDescent="0.25">
      <c r="A20" s="176"/>
      <c r="B20" s="158" t="b">
        <v>1</v>
      </c>
      <c r="C20" s="158" t="b">
        <v>1</v>
      </c>
      <c r="D20" s="158" t="b">
        <v>1</v>
      </c>
      <c r="E20" s="159"/>
      <c r="F20" s="159"/>
      <c r="G20" s="159"/>
      <c r="H20" s="159"/>
      <c r="I20" s="159"/>
      <c r="J20" s="159"/>
      <c r="K20" s="159"/>
      <c r="L20" s="159"/>
      <c r="M20" s="159"/>
      <c r="N20" s="159"/>
      <c r="O20" s="159"/>
      <c r="P20" s="159"/>
      <c r="Q20" s="159"/>
      <c r="R20" s="159"/>
      <c r="S20" s="159"/>
      <c r="T20" s="160"/>
      <c r="U20" s="171">
        <f t="shared" si="0"/>
        <v>45839</v>
      </c>
      <c r="V20" s="172" t="s">
        <v>181</v>
      </c>
      <c r="W20" s="173">
        <v>17.355</v>
      </c>
      <c r="X20" s="174">
        <v>36.734000000000002</v>
      </c>
      <c r="Y20" s="175">
        <v>14.445949999999996</v>
      </c>
      <c r="Z20" s="175">
        <v>-5.4029160000000003</v>
      </c>
      <c r="AA20" s="175">
        <v>-9.1989860000000014</v>
      </c>
      <c r="AB20" s="175">
        <v>30.872809999999998</v>
      </c>
      <c r="AC20" s="175">
        <v>7.8308159999999951</v>
      </c>
      <c r="AD20" s="175">
        <v>31.933880000000002</v>
      </c>
      <c r="AE20" s="175">
        <v>33.12397</v>
      </c>
      <c r="AF20" s="175">
        <v>30.347110000000001</v>
      </c>
      <c r="AG20" s="175">
        <v>21.12397</v>
      </c>
      <c r="AH20" s="175">
        <v>19.953720000000001</v>
      </c>
      <c r="AI20" s="175">
        <v>10.1157</v>
      </c>
      <c r="AJ20" s="175">
        <v>17.2562</v>
      </c>
      <c r="AK20" s="175">
        <v>39.272730000000003</v>
      </c>
      <c r="AL20" s="175">
        <v>21.024789999999999</v>
      </c>
      <c r="AM20" s="175">
        <v>21.223140000000001</v>
      </c>
      <c r="AN20" s="175">
        <v>45.421489999999999</v>
      </c>
      <c r="AO20" s="175">
        <v>28.760330000000003</v>
      </c>
      <c r="AP20" s="175">
        <v>28.164830000000002</v>
      </c>
      <c r="AQ20" s="175">
        <v>29.156560000000002</v>
      </c>
      <c r="AR20" s="175">
        <v>31.536360000000002</v>
      </c>
      <c r="AS20" s="175">
        <v>26.379669999999997</v>
      </c>
      <c r="AT20" s="175">
        <v>61.685449999999996</v>
      </c>
      <c r="AU20" s="175">
        <v>29.156569999999999</v>
      </c>
      <c r="AV20" s="175">
        <v>33.520060000000001</v>
      </c>
      <c r="AW20" s="175">
        <v>26.182200000000002</v>
      </c>
      <c r="AX20" s="175">
        <v>32.1327</v>
      </c>
      <c r="AY20" s="175">
        <v>49.587499999999999</v>
      </c>
      <c r="AZ20" s="175">
        <v>22.016849999999998</v>
      </c>
      <c r="BA20" s="175">
        <v>23.603650000000101</v>
      </c>
      <c r="BB20" s="175">
        <v>-0.52760200000000035</v>
      </c>
      <c r="BC20" s="205"/>
      <c r="BD20" s="205"/>
      <c r="BE20" s="205"/>
      <c r="BF20" s="205"/>
      <c r="BG20" s="205"/>
      <c r="BH20" s="205"/>
      <c r="BI20" s="205"/>
      <c r="BJ20" s="205"/>
      <c r="BK20" s="205"/>
      <c r="BL20" s="205"/>
      <c r="BM20" s="205"/>
      <c r="BN20" s="205"/>
      <c r="BO20" s="205"/>
      <c r="BP20" s="205"/>
      <c r="BQ20" s="205"/>
      <c r="BR20" s="205"/>
      <c r="BS20" s="205"/>
      <c r="BT20" s="205"/>
      <c r="BU20" s="205"/>
      <c r="BV20" s="205"/>
      <c r="BW20" s="205"/>
      <c r="BX20" s="205"/>
      <c r="BY20" s="205"/>
      <c r="BZ20" s="205"/>
      <c r="CA20" s="205"/>
      <c r="CB20" s="205"/>
      <c r="CC20" s="205"/>
      <c r="CD20" s="205"/>
      <c r="CE20" s="205"/>
      <c r="CF20" s="205"/>
      <c r="CG20" s="205"/>
      <c r="CH20" s="205"/>
      <c r="CI20" s="205"/>
      <c r="CJ20" s="205"/>
      <c r="CK20" s="205"/>
      <c r="CL20" s="205"/>
      <c r="CM20" s="205"/>
      <c r="CN20" s="205"/>
      <c r="CO20" s="205"/>
      <c r="CP20" s="205"/>
      <c r="CQ20" s="205"/>
      <c r="CR20" s="205"/>
      <c r="CS20" s="205"/>
      <c r="CT20" s="205"/>
      <c r="CU20" s="205"/>
      <c r="CV20" s="205"/>
      <c r="CW20" s="205"/>
      <c r="CX20" s="205"/>
      <c r="CY20" s="205"/>
      <c r="CZ20" s="205"/>
      <c r="DA20" s="205"/>
      <c r="DB20" s="205"/>
      <c r="DC20" s="205"/>
      <c r="DD20" s="205"/>
      <c r="DE20" s="205"/>
      <c r="DF20" s="205"/>
      <c r="DG20" s="205"/>
      <c r="DH20" s="205"/>
      <c r="DI20" s="205"/>
      <c r="DJ20" s="205"/>
      <c r="DK20" s="205"/>
      <c r="DL20" s="205"/>
      <c r="DM20" s="205"/>
      <c r="DN20" s="205"/>
      <c r="DO20" s="205"/>
      <c r="DP20" s="205"/>
      <c r="DQ20" s="205"/>
      <c r="DR20" s="205"/>
      <c r="DS20" s="205"/>
      <c r="DT20" s="205"/>
      <c r="DU20" s="205"/>
      <c r="DV20" s="205"/>
      <c r="DW20" s="205"/>
      <c r="DX20" s="205"/>
      <c r="DY20" s="205"/>
      <c r="DZ20" s="205"/>
      <c r="EA20" s="205"/>
      <c r="EB20" s="205"/>
      <c r="EC20" s="205"/>
      <c r="ED20" s="205"/>
    </row>
    <row r="21" spans="1:134" ht="15" x14ac:dyDescent="0.25">
      <c r="A21" s="176"/>
      <c r="B21" s="158" t="b">
        <v>1</v>
      </c>
      <c r="C21" s="158" t="b">
        <v>1</v>
      </c>
      <c r="D21" s="158" t="b">
        <v>1</v>
      </c>
      <c r="E21" s="159"/>
      <c r="F21" s="159"/>
      <c r="G21" s="159"/>
      <c r="H21" s="159"/>
      <c r="I21" s="159"/>
      <c r="J21" s="159"/>
      <c r="K21" s="159"/>
      <c r="L21" s="159"/>
      <c r="M21" s="159"/>
      <c r="N21" s="159"/>
      <c r="O21" s="159"/>
      <c r="P21" s="159"/>
      <c r="Q21" s="159"/>
      <c r="R21" s="159"/>
      <c r="S21" s="159"/>
      <c r="T21" s="160"/>
      <c r="U21" s="171">
        <f t="shared" si="0"/>
        <v>45870</v>
      </c>
      <c r="V21" s="172" t="s">
        <v>181</v>
      </c>
      <c r="W21" s="173">
        <v>43.845999999999997</v>
      </c>
      <c r="X21" s="174">
        <v>56.591999999999999</v>
      </c>
      <c r="Y21" s="175">
        <v>39.663323999999996</v>
      </c>
      <c r="Z21" s="175">
        <v>-27.475497999999998</v>
      </c>
      <c r="AA21" s="175">
        <v>-21.766008000000003</v>
      </c>
      <c r="AB21" s="175">
        <v>29.917686</v>
      </c>
      <c r="AC21" s="175">
        <v>25.019824</v>
      </c>
      <c r="AD21" s="175">
        <v>50.280989999999996</v>
      </c>
      <c r="AE21" s="175">
        <v>20.826450000000001</v>
      </c>
      <c r="AF21" s="175">
        <v>44.033059999999999</v>
      </c>
      <c r="AG21" s="175">
        <v>23.404959999999999</v>
      </c>
      <c r="AH21" s="175">
        <v>52.066120000000005</v>
      </c>
      <c r="AI21" s="175">
        <v>17.851240000000001</v>
      </c>
      <c r="AJ21" s="175">
        <v>42.049589999999995</v>
      </c>
      <c r="AK21" s="175">
        <v>50.578510000000001</v>
      </c>
      <c r="AL21" s="175">
        <v>28.36364</v>
      </c>
      <c r="AM21" s="175">
        <v>66.446280000000002</v>
      </c>
      <c r="AN21" s="175">
        <v>91.636359999999996</v>
      </c>
      <c r="AO21" s="175">
        <v>39.272730000000003</v>
      </c>
      <c r="AP21" s="175">
        <v>23.60284</v>
      </c>
      <c r="AQ21" s="175">
        <v>91.04083</v>
      </c>
      <c r="AR21" s="175">
        <v>36.693379999999998</v>
      </c>
      <c r="AS21" s="175">
        <v>68.607789999999994</v>
      </c>
      <c r="AT21" s="175">
        <v>66.842500000000001</v>
      </c>
      <c r="AU21" s="175">
        <v>41.057389999999998</v>
      </c>
      <c r="AV21" s="175">
        <v>44.429290000000002</v>
      </c>
      <c r="AW21" s="175">
        <v>41.851849999999999</v>
      </c>
      <c r="AX21" s="175">
        <v>40.265050000000002</v>
      </c>
      <c r="AY21" s="175">
        <v>38.876599999999996</v>
      </c>
      <c r="AZ21" s="175">
        <v>29.55415</v>
      </c>
      <c r="BA21" s="175">
        <v>23.603649999999899</v>
      </c>
      <c r="BB21" s="175">
        <v>15.498979999999996</v>
      </c>
      <c r="BC21" s="205"/>
      <c r="BD21" s="205"/>
      <c r="BE21" s="205"/>
      <c r="BF21" s="205"/>
      <c r="BG21" s="205"/>
      <c r="BH21" s="205"/>
      <c r="BI21" s="205"/>
      <c r="BJ21" s="205"/>
      <c r="BK21" s="205"/>
      <c r="BL21" s="205"/>
      <c r="BM21" s="205"/>
      <c r="BN21" s="205"/>
      <c r="BO21" s="205"/>
      <c r="BP21" s="205"/>
      <c r="BQ21" s="205"/>
      <c r="BR21" s="205"/>
      <c r="BS21" s="205"/>
      <c r="BT21" s="205"/>
      <c r="BU21" s="205"/>
      <c r="BV21" s="205"/>
      <c r="BW21" s="205"/>
      <c r="BX21" s="205"/>
      <c r="BY21" s="205"/>
      <c r="BZ21" s="205"/>
      <c r="CA21" s="205"/>
      <c r="CB21" s="205"/>
      <c r="CC21" s="205"/>
      <c r="CD21" s="205"/>
      <c r="CE21" s="205"/>
      <c r="CF21" s="205"/>
      <c r="CG21" s="205"/>
      <c r="CH21" s="205"/>
      <c r="CI21" s="205"/>
      <c r="CJ21" s="205"/>
      <c r="CK21" s="205"/>
      <c r="CL21" s="205"/>
      <c r="CM21" s="205"/>
      <c r="CN21" s="205"/>
      <c r="CO21" s="205"/>
      <c r="CP21" s="205"/>
      <c r="CQ21" s="205"/>
      <c r="CR21" s="205"/>
      <c r="CS21" s="205"/>
      <c r="CT21" s="205"/>
      <c r="CU21" s="205"/>
      <c r="CV21" s="205"/>
      <c r="CW21" s="205"/>
      <c r="CX21" s="205"/>
      <c r="CY21" s="205"/>
      <c r="CZ21" s="205"/>
      <c r="DA21" s="205"/>
      <c r="DB21" s="205"/>
      <c r="DC21" s="205"/>
      <c r="DD21" s="205"/>
      <c r="DE21" s="205"/>
      <c r="DF21" s="205"/>
      <c r="DG21" s="205"/>
      <c r="DH21" s="205"/>
      <c r="DI21" s="205"/>
      <c r="DJ21" s="205"/>
      <c r="DK21" s="205"/>
      <c r="DL21" s="205"/>
      <c r="DM21" s="205"/>
      <c r="DN21" s="205"/>
      <c r="DO21" s="205"/>
      <c r="DP21" s="205"/>
      <c r="DQ21" s="205"/>
      <c r="DR21" s="205"/>
      <c r="DS21" s="205"/>
      <c r="DT21" s="205"/>
      <c r="DU21" s="205"/>
      <c r="DV21" s="205"/>
      <c r="DW21" s="205"/>
      <c r="DX21" s="205"/>
      <c r="DY21" s="205"/>
      <c r="DZ21" s="205"/>
      <c r="EA21" s="205"/>
      <c r="EB21" s="205"/>
      <c r="EC21" s="205"/>
      <c r="ED21" s="205"/>
    </row>
    <row r="22" spans="1:134" ht="15" x14ac:dyDescent="0.25">
      <c r="A22" s="176"/>
      <c r="B22" s="158" t="b">
        <v>1</v>
      </c>
      <c r="C22" s="158" t="b">
        <v>1</v>
      </c>
      <c r="D22" s="158" t="b">
        <v>1</v>
      </c>
      <c r="E22" s="159"/>
      <c r="F22" s="159"/>
      <c r="G22" s="159"/>
      <c r="H22" s="159"/>
      <c r="I22" s="159"/>
      <c r="J22" s="159"/>
      <c r="K22" s="159"/>
      <c r="L22" s="159"/>
      <c r="M22" s="159"/>
      <c r="N22" s="159"/>
      <c r="O22" s="159"/>
      <c r="P22" s="159"/>
      <c r="Q22" s="159"/>
      <c r="R22" s="159"/>
      <c r="S22" s="159"/>
      <c r="T22" s="160"/>
      <c r="U22" s="171">
        <f t="shared" si="0"/>
        <v>45901</v>
      </c>
      <c r="V22" s="172" t="s">
        <v>181</v>
      </c>
      <c r="W22" s="173">
        <v>42.912999999999997</v>
      </c>
      <c r="X22" s="174">
        <v>36.896999999999998</v>
      </c>
      <c r="Y22" s="175">
        <v>38.334448000000002</v>
      </c>
      <c r="Z22" s="175">
        <v>-11.254766</v>
      </c>
      <c r="AA22" s="175">
        <v>-1.109622000000003</v>
      </c>
      <c r="AB22" s="175">
        <v>14.515779999999999</v>
      </c>
      <c r="AC22" s="175">
        <v>21.008659999999999</v>
      </c>
      <c r="AD22" s="175">
        <v>59.246279999999999</v>
      </c>
      <c r="AE22" s="175">
        <v>36.099170000000001</v>
      </c>
      <c r="AF22" s="175">
        <v>49.190080000000002</v>
      </c>
      <c r="AG22" s="175">
        <v>39.133879999999998</v>
      </c>
      <c r="AH22" s="175">
        <v>48.456199999999995</v>
      </c>
      <c r="AI22" s="175">
        <v>103.95372</v>
      </c>
      <c r="AJ22" s="175">
        <v>34.373550000000002</v>
      </c>
      <c r="AK22" s="175">
        <v>57.381819999999998</v>
      </c>
      <c r="AL22" s="175">
        <v>38.360330000000005</v>
      </c>
      <c r="AM22" s="175">
        <v>50.87603</v>
      </c>
      <c r="AN22" s="175">
        <v>33.83802</v>
      </c>
      <c r="AO22" s="175">
        <v>38.677690000000005</v>
      </c>
      <c r="AP22" s="175">
        <v>28.363289999999999</v>
      </c>
      <c r="AQ22" s="175">
        <v>44.250949999999996</v>
      </c>
      <c r="AR22" s="175">
        <v>41.255660000000006</v>
      </c>
      <c r="AS22" s="175">
        <v>47.999720000000003</v>
      </c>
      <c r="AT22" s="175">
        <v>78.703759999999988</v>
      </c>
      <c r="AU22" s="175">
        <v>38.875680000000003</v>
      </c>
      <c r="AV22" s="175">
        <v>32.726860000000002</v>
      </c>
      <c r="AW22" s="175">
        <v>30.744250000000001</v>
      </c>
      <c r="AX22" s="175">
        <v>24.1193600000001</v>
      </c>
      <c r="AY22" s="175">
        <v>44.628749999999897</v>
      </c>
      <c r="AZ22" s="175">
        <v>21.9771800000001</v>
      </c>
      <c r="BA22" s="175">
        <v>24.040019999999899</v>
      </c>
      <c r="BB22" s="175">
        <v>19.180725999999996</v>
      </c>
      <c r="BC22" s="205"/>
      <c r="BD22" s="205"/>
      <c r="BE22" s="205"/>
      <c r="BF22" s="205"/>
      <c r="BG22" s="205"/>
      <c r="BH22" s="205"/>
      <c r="BI22" s="205"/>
      <c r="BJ22" s="205"/>
      <c r="BK22" s="205"/>
      <c r="BL22" s="205"/>
      <c r="BM22" s="205"/>
      <c r="BN22" s="205"/>
      <c r="BO22" s="205"/>
      <c r="BP22" s="205"/>
      <c r="BQ22" s="205"/>
      <c r="BR22" s="205"/>
      <c r="BS22" s="205"/>
      <c r="BT22" s="205"/>
      <c r="BU22" s="205"/>
      <c r="BV22" s="205"/>
      <c r="BW22" s="205"/>
      <c r="BX22" s="205"/>
      <c r="BY22" s="205"/>
      <c r="BZ22" s="205"/>
      <c r="CA22" s="205"/>
      <c r="CB22" s="205"/>
      <c r="CC22" s="205"/>
      <c r="CD22" s="205"/>
      <c r="CE22" s="205"/>
      <c r="CF22" s="205"/>
      <c r="CG22" s="205"/>
      <c r="CH22" s="205"/>
      <c r="CI22" s="205"/>
      <c r="CJ22" s="205"/>
      <c r="CK22" s="205"/>
      <c r="CL22" s="205"/>
      <c r="CM22" s="205"/>
      <c r="CN22" s="205"/>
      <c r="CO22" s="205"/>
      <c r="CP22" s="205"/>
      <c r="CQ22" s="205"/>
      <c r="CR22" s="205"/>
      <c r="CS22" s="205"/>
      <c r="CT22" s="205"/>
      <c r="CU22" s="205"/>
      <c r="CV22" s="205"/>
      <c r="CW22" s="205"/>
      <c r="CX22" s="205"/>
      <c r="CY22" s="205"/>
      <c r="CZ22" s="205"/>
      <c r="DA22" s="205"/>
      <c r="DB22" s="205"/>
      <c r="DC22" s="205"/>
      <c r="DD22" s="205"/>
      <c r="DE22" s="205"/>
      <c r="DF22" s="205"/>
      <c r="DG22" s="205"/>
      <c r="DH22" s="205"/>
      <c r="DI22" s="205"/>
      <c r="DJ22" s="205"/>
      <c r="DK22" s="205"/>
      <c r="DL22" s="205"/>
      <c r="DM22" s="205"/>
      <c r="DN22" s="205"/>
      <c r="DO22" s="205"/>
      <c r="DP22" s="205"/>
      <c r="DQ22" s="205"/>
      <c r="DR22" s="205"/>
      <c r="DS22" s="205"/>
      <c r="DT22" s="205"/>
      <c r="DU22" s="205"/>
      <c r="DV22" s="205"/>
      <c r="DW22" s="205"/>
      <c r="DX22" s="205"/>
      <c r="DY22" s="205"/>
      <c r="DZ22" s="205"/>
      <c r="EA22" s="205"/>
      <c r="EB22" s="205"/>
      <c r="EC22" s="205"/>
      <c r="ED22" s="205"/>
    </row>
    <row r="23" spans="1:134" ht="15" x14ac:dyDescent="0.25">
      <c r="A23" s="176"/>
      <c r="B23" s="158" t="b">
        <v>1</v>
      </c>
      <c r="C23" s="158" t="b">
        <v>1</v>
      </c>
      <c r="D23" s="158" t="b">
        <v>1</v>
      </c>
      <c r="E23" s="159"/>
      <c r="F23" s="159"/>
      <c r="G23" s="159"/>
      <c r="H23" s="159"/>
      <c r="I23" s="159"/>
      <c r="J23" s="159"/>
      <c r="K23" s="159"/>
      <c r="L23" s="159"/>
      <c r="M23" s="159"/>
      <c r="N23" s="159"/>
      <c r="O23" s="159"/>
      <c r="P23" s="159"/>
      <c r="Q23" s="159"/>
      <c r="R23" s="159"/>
      <c r="S23" s="159"/>
      <c r="T23" s="160"/>
      <c r="U23" s="171">
        <f t="shared" si="0"/>
        <v>45931</v>
      </c>
      <c r="V23" s="172" t="s">
        <v>181</v>
      </c>
      <c r="W23" s="173">
        <v>35.139000000000003</v>
      </c>
      <c r="X23" s="174">
        <v>35.139000000000003</v>
      </c>
      <c r="Y23" s="175">
        <v>13.166246000000003</v>
      </c>
      <c r="Z23" s="175">
        <v>20.811032000000001</v>
      </c>
      <c r="AA23" s="175">
        <v>15.392737999999998</v>
      </c>
      <c r="AB23" s="175">
        <v>31.104225999999993</v>
      </c>
      <c r="AC23" s="175">
        <v>32.409004000000003</v>
      </c>
      <c r="AD23" s="175">
        <v>36.495870000000004</v>
      </c>
      <c r="AE23" s="175">
        <v>22.413220000000003</v>
      </c>
      <c r="AF23" s="175">
        <v>37.884300000000003</v>
      </c>
      <c r="AG23" s="175">
        <v>47.385120000000001</v>
      </c>
      <c r="AH23" s="175">
        <v>23.34545</v>
      </c>
      <c r="AI23" s="175">
        <v>20.647929999999999</v>
      </c>
      <c r="AJ23" s="175">
        <v>30.664459999999998</v>
      </c>
      <c r="AK23" s="175">
        <v>41.077690000000004</v>
      </c>
      <c r="AL23" s="175">
        <v>31.060849999999999</v>
      </c>
      <c r="AM23" s="175">
        <v>69.758679999999998</v>
      </c>
      <c r="AN23" s="175">
        <v>20.94511</v>
      </c>
      <c r="AO23" s="175">
        <v>34.908660000000005</v>
      </c>
      <c r="AP23" s="175">
        <v>24.793029999999998</v>
      </c>
      <c r="AQ23" s="175">
        <v>40.680699999999995</v>
      </c>
      <c r="AR23" s="175">
        <v>34.511849999999995</v>
      </c>
      <c r="AS23" s="175">
        <v>29.513770000000001</v>
      </c>
      <c r="AT23" s="175">
        <v>19.080719999999999</v>
      </c>
      <c r="AU23" s="175">
        <v>42.445929999999997</v>
      </c>
      <c r="AV23" s="175">
        <v>56.012860000000003</v>
      </c>
      <c r="AW23" s="175">
        <v>29.236789999999999</v>
      </c>
      <c r="AX23" s="175">
        <v>25.884679999999999</v>
      </c>
      <c r="AY23" s="175">
        <v>63.214149999999897</v>
      </c>
      <c r="AZ23" s="175">
        <v>23.663159999999799</v>
      </c>
      <c r="BA23" s="175">
        <v>24.972269999999799</v>
      </c>
      <c r="BB23" s="175">
        <v>26.040343999999997</v>
      </c>
      <c r="BC23" s="205"/>
      <c r="BD23" s="205"/>
      <c r="BE23" s="205"/>
      <c r="BF23" s="205"/>
      <c r="BG23" s="205"/>
      <c r="BH23" s="205"/>
      <c r="BI23" s="205"/>
      <c r="BJ23" s="205"/>
      <c r="BK23" s="205"/>
      <c r="BL23" s="205"/>
      <c r="BM23" s="205"/>
      <c r="BN23" s="205"/>
      <c r="BO23" s="205"/>
      <c r="BP23" s="205"/>
      <c r="BQ23" s="205"/>
      <c r="BR23" s="205"/>
      <c r="BS23" s="205"/>
      <c r="BT23" s="205"/>
      <c r="BU23" s="205"/>
      <c r="BV23" s="205"/>
      <c r="BW23" s="205"/>
      <c r="BX23" s="205"/>
      <c r="BY23" s="205"/>
      <c r="BZ23" s="205"/>
      <c r="CA23" s="205"/>
      <c r="CB23" s="205"/>
      <c r="CC23" s="205"/>
      <c r="CD23" s="205"/>
      <c r="CE23" s="205"/>
      <c r="CF23" s="205"/>
      <c r="CG23" s="205"/>
      <c r="CH23" s="205"/>
      <c r="CI23" s="205"/>
      <c r="CJ23" s="205"/>
      <c r="CK23" s="205"/>
      <c r="CL23" s="205"/>
      <c r="CM23" s="205"/>
      <c r="CN23" s="205"/>
      <c r="CO23" s="205"/>
      <c r="CP23" s="205"/>
      <c r="CQ23" s="205"/>
      <c r="CR23" s="205"/>
      <c r="CS23" s="205"/>
      <c r="CT23" s="205"/>
      <c r="CU23" s="205"/>
      <c r="CV23" s="205"/>
      <c r="CW23" s="205"/>
      <c r="CX23" s="205"/>
      <c r="CY23" s="205"/>
      <c r="CZ23" s="205"/>
      <c r="DA23" s="205"/>
      <c r="DB23" s="205"/>
      <c r="DC23" s="205"/>
      <c r="DD23" s="205"/>
      <c r="DE23" s="205"/>
      <c r="DF23" s="205"/>
      <c r="DG23" s="205"/>
      <c r="DH23" s="205"/>
      <c r="DI23" s="205"/>
      <c r="DJ23" s="205"/>
      <c r="DK23" s="205"/>
      <c r="DL23" s="205"/>
      <c r="DM23" s="205"/>
      <c r="DN23" s="205"/>
      <c r="DO23" s="205"/>
      <c r="DP23" s="205"/>
      <c r="DQ23" s="205"/>
      <c r="DR23" s="205"/>
      <c r="DS23" s="205"/>
      <c r="DT23" s="205"/>
      <c r="DU23" s="205"/>
      <c r="DV23" s="205"/>
      <c r="DW23" s="205"/>
      <c r="DX23" s="205"/>
      <c r="DY23" s="205"/>
      <c r="DZ23" s="205"/>
      <c r="EA23" s="205"/>
      <c r="EB23" s="205"/>
      <c r="EC23" s="205"/>
      <c r="ED23" s="205"/>
    </row>
    <row r="24" spans="1:134" ht="15" x14ac:dyDescent="0.25">
      <c r="A24" s="176"/>
      <c r="B24" s="158" t="b">
        <v>1</v>
      </c>
      <c r="C24" s="158" t="b">
        <v>1</v>
      </c>
      <c r="D24" s="158" t="b">
        <v>1</v>
      </c>
      <c r="E24" s="159"/>
      <c r="F24" s="159"/>
      <c r="G24" s="159"/>
      <c r="H24" s="159"/>
      <c r="I24" s="159"/>
      <c r="J24" s="159"/>
      <c r="K24" s="159"/>
      <c r="L24" s="159"/>
      <c r="M24" s="159"/>
      <c r="N24" s="159"/>
      <c r="O24" s="159"/>
      <c r="P24" s="159"/>
      <c r="Q24" s="159"/>
      <c r="R24" s="159"/>
      <c r="S24" s="159"/>
      <c r="T24" s="160"/>
      <c r="U24" s="171">
        <f t="shared" si="0"/>
        <v>45962</v>
      </c>
      <c r="V24" s="172" t="s">
        <v>181</v>
      </c>
      <c r="W24" s="173">
        <v>23.611000000000001</v>
      </c>
      <c r="X24" s="174">
        <v>23.611000000000001</v>
      </c>
      <c r="Y24" s="175">
        <v>8.8944699999999983</v>
      </c>
      <c r="Z24" s="175">
        <v>1.1222839999999996</v>
      </c>
      <c r="AA24" s="175">
        <v>9.8448719999999987</v>
      </c>
      <c r="AB24" s="175">
        <v>28.013811999999998</v>
      </c>
      <c r="AC24" s="175">
        <v>15.793877999999999</v>
      </c>
      <c r="AD24" s="175">
        <v>24.595040000000001</v>
      </c>
      <c r="AE24" s="175">
        <v>18.446279999999998</v>
      </c>
      <c r="AF24" s="175">
        <v>36.495870000000004</v>
      </c>
      <c r="AG24" s="175">
        <v>27.966939999999997</v>
      </c>
      <c r="AH24" s="175">
        <v>25.487599999999997</v>
      </c>
      <c r="AI24" s="175">
        <v>23.10744</v>
      </c>
      <c r="AJ24" s="175">
        <v>22.472729999999999</v>
      </c>
      <c r="AK24" s="175">
        <v>35.166530000000002</v>
      </c>
      <c r="AL24" s="175">
        <v>20.925319999999999</v>
      </c>
      <c r="AM24" s="175">
        <v>16.066120000000002</v>
      </c>
      <c r="AN24" s="175">
        <v>25.54711</v>
      </c>
      <c r="AO24" s="175">
        <v>41.950060000000001</v>
      </c>
      <c r="AP24" s="175">
        <v>23.00787</v>
      </c>
      <c r="AQ24" s="175">
        <v>14.39954</v>
      </c>
      <c r="AR24" s="175">
        <v>23.602700000000002</v>
      </c>
      <c r="AS24" s="175">
        <v>28.581400000000002</v>
      </c>
      <c r="AT24" s="175">
        <v>27.807869999999998</v>
      </c>
      <c r="AU24" s="175">
        <v>24.69378</v>
      </c>
      <c r="AV24" s="175">
        <v>22.293890000000001</v>
      </c>
      <c r="AW24" s="175">
        <v>27.888010000000101</v>
      </c>
      <c r="AX24" s="175">
        <v>24.873090000000097</v>
      </c>
      <c r="AY24" s="175">
        <v>23.24662</v>
      </c>
      <c r="AZ24" s="175">
        <v>25.646650000000101</v>
      </c>
      <c r="BA24" s="175">
        <v>24.793749999999999</v>
      </c>
      <c r="BB24" s="175">
        <v>17.507805999999995</v>
      </c>
      <c r="BC24" s="205"/>
      <c r="BD24" s="205"/>
      <c r="BE24" s="205"/>
      <c r="BF24" s="205"/>
      <c r="BG24" s="205"/>
      <c r="BH24" s="205"/>
      <c r="BI24" s="205"/>
      <c r="BJ24" s="205"/>
      <c r="BK24" s="205"/>
      <c r="BL24" s="205"/>
      <c r="BM24" s="205"/>
      <c r="BN24" s="205"/>
      <c r="BO24" s="205"/>
      <c r="BP24" s="205"/>
      <c r="BQ24" s="205"/>
      <c r="BR24" s="205"/>
      <c r="BS24" s="205"/>
      <c r="BT24" s="205"/>
      <c r="BU24" s="205"/>
      <c r="BV24" s="205"/>
      <c r="BW24" s="205"/>
      <c r="BX24" s="205"/>
      <c r="BY24" s="205"/>
      <c r="BZ24" s="205"/>
      <c r="CA24" s="205"/>
      <c r="CB24" s="205"/>
      <c r="CC24" s="205"/>
      <c r="CD24" s="205"/>
      <c r="CE24" s="205"/>
      <c r="CF24" s="205"/>
      <c r="CG24" s="205"/>
      <c r="CH24" s="205"/>
      <c r="CI24" s="205"/>
      <c r="CJ24" s="205"/>
      <c r="CK24" s="205"/>
      <c r="CL24" s="205"/>
      <c r="CM24" s="205"/>
      <c r="CN24" s="205"/>
      <c r="CO24" s="205"/>
      <c r="CP24" s="205"/>
      <c r="CQ24" s="205"/>
      <c r="CR24" s="205"/>
      <c r="CS24" s="205"/>
      <c r="CT24" s="205"/>
      <c r="CU24" s="205"/>
      <c r="CV24" s="205"/>
      <c r="CW24" s="205"/>
      <c r="CX24" s="205"/>
      <c r="CY24" s="205"/>
      <c r="CZ24" s="205"/>
      <c r="DA24" s="205"/>
      <c r="DB24" s="205"/>
      <c r="DC24" s="205"/>
      <c r="DD24" s="205"/>
      <c r="DE24" s="205"/>
      <c r="DF24" s="205"/>
      <c r="DG24" s="205"/>
      <c r="DH24" s="205"/>
      <c r="DI24" s="205"/>
      <c r="DJ24" s="205"/>
      <c r="DK24" s="205"/>
      <c r="DL24" s="205"/>
      <c r="DM24" s="205"/>
      <c r="DN24" s="205"/>
      <c r="DO24" s="205"/>
      <c r="DP24" s="205"/>
      <c r="DQ24" s="205"/>
      <c r="DR24" s="205"/>
      <c r="DS24" s="205"/>
      <c r="DT24" s="205"/>
      <c r="DU24" s="205"/>
      <c r="DV24" s="205"/>
      <c r="DW24" s="205"/>
      <c r="DX24" s="205"/>
      <c r="DY24" s="205"/>
      <c r="DZ24" s="205"/>
      <c r="EA24" s="205"/>
      <c r="EB24" s="205"/>
      <c r="EC24" s="205"/>
      <c r="ED24" s="205"/>
    </row>
    <row r="25" spans="1:134" ht="15" x14ac:dyDescent="0.25">
      <c r="A25" s="176"/>
      <c r="B25" s="158" t="b">
        <v>1</v>
      </c>
      <c r="C25" s="158" t="b">
        <v>1</v>
      </c>
      <c r="D25" s="158" t="b">
        <v>1</v>
      </c>
      <c r="E25" s="159"/>
      <c r="F25" s="159"/>
      <c r="G25" s="159"/>
      <c r="H25" s="159"/>
      <c r="I25" s="159"/>
      <c r="J25" s="159"/>
      <c r="K25" s="159"/>
      <c r="L25" s="159"/>
      <c r="M25" s="159"/>
      <c r="N25" s="159"/>
      <c r="O25" s="159"/>
      <c r="P25" s="159"/>
      <c r="Q25" s="159"/>
      <c r="R25" s="159"/>
      <c r="S25" s="159"/>
      <c r="T25" s="160"/>
      <c r="U25" s="171">
        <f t="shared" si="0"/>
        <v>45992</v>
      </c>
      <c r="V25" s="172" t="s">
        <v>181</v>
      </c>
      <c r="W25" s="173">
        <v>27.126000000000001</v>
      </c>
      <c r="X25" s="174">
        <v>27.126000000000001</v>
      </c>
      <c r="Y25" s="175">
        <v>2.3967059999999982</v>
      </c>
      <c r="Z25" s="175">
        <v>-6.7709719999999995</v>
      </c>
      <c r="AA25" s="175">
        <v>0.60159199999999691</v>
      </c>
      <c r="AB25" s="175">
        <v>44.223798000000002</v>
      </c>
      <c r="AC25" s="175">
        <v>1.110544</v>
      </c>
      <c r="AD25" s="175">
        <v>15.07438</v>
      </c>
      <c r="AE25" s="175">
        <v>12.69421</v>
      </c>
      <c r="AF25" s="175">
        <v>35.305790000000002</v>
      </c>
      <c r="AG25" s="175">
        <v>29.355370000000001</v>
      </c>
      <c r="AH25" s="175">
        <v>13.4876</v>
      </c>
      <c r="AI25" s="175">
        <v>18.723970000000001</v>
      </c>
      <c r="AJ25" s="175">
        <v>15.471069999999999</v>
      </c>
      <c r="AK25" s="175">
        <v>19.100490000000001</v>
      </c>
      <c r="AL25" s="175">
        <v>3.9664899999999998</v>
      </c>
      <c r="AM25" s="175">
        <v>23.801650000000002</v>
      </c>
      <c r="AN25" s="175">
        <v>57.520660000000007</v>
      </c>
      <c r="AO25" s="175">
        <v>23.99954</v>
      </c>
      <c r="AP25" s="175">
        <v>19.4375</v>
      </c>
      <c r="AQ25" s="175">
        <v>33.916870000000003</v>
      </c>
      <c r="AR25" s="175">
        <v>31.734860000000001</v>
      </c>
      <c r="AS25" s="175">
        <v>22.7103</v>
      </c>
      <c r="AT25" s="175">
        <v>25.368259999999999</v>
      </c>
      <c r="AU25" s="175">
        <v>31.6557</v>
      </c>
      <c r="AV25" s="175">
        <v>22.412740000000003</v>
      </c>
      <c r="AW25" s="175">
        <v>36.377389999999899</v>
      </c>
      <c r="AX25" s="175">
        <v>25.983849999999997</v>
      </c>
      <c r="AY25" s="175">
        <v>23.544150000000002</v>
      </c>
      <c r="AZ25" s="175">
        <v>39.471650000000103</v>
      </c>
      <c r="BA25" s="175">
        <v>24.5160599999999</v>
      </c>
      <c r="BB25" s="175">
        <v>8.4644880000000011</v>
      </c>
      <c r="BC25" s="205"/>
      <c r="BD25" s="205"/>
      <c r="BE25" s="205"/>
      <c r="BF25" s="205"/>
      <c r="BG25" s="205"/>
      <c r="BH25" s="205"/>
      <c r="BI25" s="205"/>
      <c r="BJ25" s="205"/>
      <c r="BK25" s="205"/>
      <c r="BL25" s="205"/>
      <c r="BM25" s="205"/>
      <c r="BN25" s="205"/>
      <c r="BO25" s="205"/>
      <c r="BP25" s="205"/>
      <c r="BQ25" s="205"/>
      <c r="BR25" s="205"/>
      <c r="BS25" s="205"/>
      <c r="BT25" s="205"/>
      <c r="BU25" s="205"/>
      <c r="BV25" s="205"/>
      <c r="BW25" s="205"/>
      <c r="BX25" s="205"/>
      <c r="BY25" s="205"/>
      <c r="BZ25" s="205"/>
      <c r="CA25" s="205"/>
      <c r="CB25" s="205"/>
      <c r="CC25" s="205"/>
      <c r="CD25" s="205"/>
      <c r="CE25" s="205"/>
      <c r="CF25" s="205"/>
      <c r="CG25" s="205"/>
      <c r="CH25" s="205"/>
      <c r="CI25" s="205"/>
      <c r="CJ25" s="205"/>
      <c r="CK25" s="205"/>
      <c r="CL25" s="205"/>
      <c r="CM25" s="205"/>
      <c r="CN25" s="205"/>
      <c r="CO25" s="205"/>
      <c r="CP25" s="205"/>
      <c r="CQ25" s="205"/>
      <c r="CR25" s="205"/>
      <c r="CS25" s="205"/>
      <c r="CT25" s="205"/>
      <c r="CU25" s="205"/>
      <c r="CV25" s="205"/>
      <c r="CW25" s="205"/>
      <c r="CX25" s="205"/>
      <c r="CY25" s="205"/>
      <c r="CZ25" s="205"/>
      <c r="DA25" s="205"/>
      <c r="DB25" s="205"/>
      <c r="DC25" s="205"/>
      <c r="DD25" s="205"/>
      <c r="DE25" s="205"/>
      <c r="DF25" s="205"/>
      <c r="DG25" s="205"/>
      <c r="DH25" s="205"/>
      <c r="DI25" s="205"/>
      <c r="DJ25" s="205"/>
      <c r="DK25" s="205"/>
      <c r="DL25" s="205"/>
      <c r="DM25" s="205"/>
      <c r="DN25" s="205"/>
      <c r="DO25" s="205"/>
      <c r="DP25" s="205"/>
      <c r="DQ25" s="205"/>
      <c r="DR25" s="205"/>
      <c r="DS25" s="205"/>
      <c r="DT25" s="205"/>
      <c r="DU25" s="205"/>
      <c r="DV25" s="205"/>
      <c r="DW25" s="205"/>
      <c r="DX25" s="205"/>
      <c r="DY25" s="205"/>
      <c r="DZ25" s="205"/>
      <c r="EA25" s="205"/>
      <c r="EB25" s="205"/>
      <c r="EC25" s="205"/>
      <c r="ED25" s="205"/>
    </row>
    <row r="26" spans="1:134" ht="15" x14ac:dyDescent="0.25">
      <c r="A26" s="176"/>
      <c r="B26" s="158" t="b">
        <v>1</v>
      </c>
      <c r="C26" s="158" t="b">
        <v>1</v>
      </c>
      <c r="D26" s="158" t="b">
        <v>1</v>
      </c>
      <c r="E26" s="159"/>
      <c r="F26" s="159"/>
      <c r="G26" s="159"/>
      <c r="H26" s="159"/>
      <c r="I26" s="159"/>
      <c r="J26" s="159"/>
      <c r="K26" s="159"/>
      <c r="L26" s="159"/>
      <c r="M26" s="159"/>
      <c r="N26" s="159"/>
      <c r="O26" s="159"/>
      <c r="P26" s="159"/>
      <c r="Q26" s="159"/>
      <c r="R26" s="159"/>
      <c r="S26" s="159"/>
      <c r="T26" s="160"/>
      <c r="U26" s="171">
        <f t="shared" si="0"/>
        <v>46023</v>
      </c>
      <c r="V26" s="172" t="s">
        <v>181</v>
      </c>
      <c r="W26" s="173">
        <v>29.402999999999999</v>
      </c>
      <c r="X26" s="174">
        <v>29.402999999999999</v>
      </c>
      <c r="Y26" s="175">
        <v>188.36769600000002</v>
      </c>
      <c r="Z26" s="175">
        <v>-19.261465999999999</v>
      </c>
      <c r="AA26" s="175">
        <v>-11.55139</v>
      </c>
      <c r="AB26" s="175">
        <v>25.526097999999998</v>
      </c>
      <c r="AC26" s="175">
        <v>1.3745679999999993</v>
      </c>
      <c r="AD26" s="175">
        <v>21.421490000000002</v>
      </c>
      <c r="AE26" s="175">
        <v>24.198349999999998</v>
      </c>
      <c r="AF26" s="175">
        <v>42.049589999999995</v>
      </c>
      <c r="AG26" s="175">
        <v>21.61983</v>
      </c>
      <c r="AH26" s="175">
        <v>18.446279999999998</v>
      </c>
      <c r="AI26" s="175">
        <v>23.206610000000001</v>
      </c>
      <c r="AJ26" s="175">
        <v>20.033060000000003</v>
      </c>
      <c r="AK26" s="175">
        <v>101.09752</v>
      </c>
      <c r="AL26" s="175">
        <v>22.61157</v>
      </c>
      <c r="AM26" s="175">
        <v>23.206610000000001</v>
      </c>
      <c r="AN26" s="175">
        <v>42.247930000000004</v>
      </c>
      <c r="AO26" s="175">
        <v>34.11524</v>
      </c>
      <c r="AP26" s="175">
        <v>41.255679999999998</v>
      </c>
      <c r="AQ26" s="175">
        <v>24.792830000000002</v>
      </c>
      <c r="AR26" s="175">
        <v>40.065640000000002</v>
      </c>
      <c r="AS26" s="175">
        <v>37.883839999999999</v>
      </c>
      <c r="AT26" s="175">
        <v>23.007810000000003</v>
      </c>
      <c r="AU26" s="175">
        <v>30.743310000000001</v>
      </c>
      <c r="AV26" s="175">
        <v>36.496400000000001</v>
      </c>
      <c r="AW26" s="175">
        <v>45.025449999999999</v>
      </c>
      <c r="AX26" s="175">
        <v>23.802</v>
      </c>
      <c r="AY26" s="175">
        <v>42.050199999999904</v>
      </c>
      <c r="AZ26" s="175">
        <v>26.777249999999999</v>
      </c>
      <c r="BA26" s="175">
        <v>29.809785999999992</v>
      </c>
      <c r="BB26" s="175">
        <v>0.14888199999999779</v>
      </c>
      <c r="BC26" s="205"/>
      <c r="BD26" s="205"/>
      <c r="BE26" s="205"/>
      <c r="BF26" s="205"/>
      <c r="BG26" s="205"/>
      <c r="BH26" s="205"/>
      <c r="BI26" s="205"/>
      <c r="BJ26" s="205"/>
      <c r="BK26" s="205"/>
      <c r="BL26" s="205"/>
      <c r="BM26" s="205"/>
      <c r="BN26" s="205"/>
      <c r="BO26" s="205"/>
      <c r="BP26" s="205"/>
      <c r="BQ26" s="205"/>
      <c r="BR26" s="205"/>
      <c r="BS26" s="205"/>
      <c r="BT26" s="205"/>
      <c r="BU26" s="205"/>
      <c r="BV26" s="205"/>
      <c r="BW26" s="205"/>
      <c r="BX26" s="205"/>
      <c r="BY26" s="205"/>
      <c r="BZ26" s="205"/>
      <c r="CA26" s="205"/>
      <c r="CB26" s="205"/>
      <c r="CC26" s="205"/>
      <c r="CD26" s="205"/>
      <c r="CE26" s="205"/>
      <c r="CF26" s="205"/>
      <c r="CG26" s="205"/>
      <c r="CH26" s="205"/>
      <c r="CI26" s="205"/>
      <c r="CJ26" s="205"/>
      <c r="CK26" s="205"/>
      <c r="CL26" s="205"/>
      <c r="CM26" s="205"/>
      <c r="CN26" s="205"/>
      <c r="CO26" s="205"/>
      <c r="CP26" s="205"/>
      <c r="CQ26" s="205"/>
      <c r="CR26" s="205"/>
      <c r="CS26" s="205"/>
      <c r="CT26" s="205"/>
      <c r="CU26" s="205"/>
      <c r="CV26" s="205"/>
      <c r="CW26" s="205"/>
      <c r="CX26" s="205"/>
      <c r="CY26" s="205"/>
      <c r="CZ26" s="205"/>
      <c r="DA26" s="205"/>
      <c r="DB26" s="205"/>
      <c r="DC26" s="205"/>
      <c r="DD26" s="205"/>
      <c r="DE26" s="205"/>
      <c r="DF26" s="205"/>
      <c r="DG26" s="205"/>
      <c r="DH26" s="205"/>
      <c r="DI26" s="205"/>
      <c r="DJ26" s="205"/>
      <c r="DK26" s="205"/>
      <c r="DL26" s="205"/>
      <c r="DM26" s="205"/>
      <c r="DN26" s="205"/>
      <c r="DO26" s="205"/>
      <c r="DP26" s="205"/>
      <c r="DQ26" s="205"/>
      <c r="DR26" s="205"/>
      <c r="DS26" s="205"/>
      <c r="DT26" s="205"/>
      <c r="DU26" s="205"/>
      <c r="DV26" s="205"/>
      <c r="DW26" s="205"/>
      <c r="DX26" s="205"/>
      <c r="DY26" s="205"/>
      <c r="DZ26" s="205"/>
      <c r="EA26" s="205"/>
      <c r="EB26" s="205"/>
      <c r="EC26" s="205"/>
      <c r="ED26" s="205"/>
    </row>
    <row r="27" spans="1:134" ht="15" x14ac:dyDescent="0.25">
      <c r="A27" s="176"/>
      <c r="B27" s="177" t="b">
        <v>1</v>
      </c>
      <c r="C27" s="177" t="b">
        <v>1</v>
      </c>
      <c r="D27" s="158" t="b">
        <v>1</v>
      </c>
      <c r="E27" s="159"/>
      <c r="F27" s="159"/>
      <c r="G27" s="159"/>
      <c r="H27" s="159"/>
      <c r="I27" s="159"/>
      <c r="J27" s="159"/>
      <c r="K27" s="159"/>
      <c r="L27" s="159"/>
      <c r="M27" s="159"/>
      <c r="N27" s="159"/>
      <c r="O27" s="159"/>
      <c r="P27" s="159"/>
      <c r="Q27" s="159"/>
      <c r="R27" s="159"/>
      <c r="S27" s="159"/>
      <c r="T27" s="160"/>
      <c r="U27" s="171">
        <f t="shared" si="0"/>
        <v>46054</v>
      </c>
      <c r="V27" s="172" t="s">
        <v>181</v>
      </c>
      <c r="W27" s="173">
        <v>35.088000000000001</v>
      </c>
      <c r="X27" s="174">
        <v>35.088000000000001</v>
      </c>
      <c r="Y27" s="175">
        <v>85.799055999999993</v>
      </c>
      <c r="Z27" s="175">
        <v>-9.7793939999999999</v>
      </c>
      <c r="AA27" s="175">
        <v>38.657699999999991</v>
      </c>
      <c r="AB27" s="175">
        <v>12.339405999999999</v>
      </c>
      <c r="AC27" s="175">
        <v>23.60331</v>
      </c>
      <c r="AD27" s="175">
        <v>17.2562</v>
      </c>
      <c r="AE27" s="175">
        <v>16.066120000000002</v>
      </c>
      <c r="AF27" s="175">
        <v>48.99174</v>
      </c>
      <c r="AG27" s="175">
        <v>36.297519999999999</v>
      </c>
      <c r="AH27" s="175">
        <v>25.745450000000002</v>
      </c>
      <c r="AI27" s="175">
        <v>24.39669</v>
      </c>
      <c r="AJ27" s="175">
        <v>35.66281</v>
      </c>
      <c r="AK27" s="175">
        <v>125.57355</v>
      </c>
      <c r="AL27" s="175">
        <v>20.429749999999999</v>
      </c>
      <c r="AM27" s="175">
        <v>29.355370000000001</v>
      </c>
      <c r="AN27" s="175">
        <v>90.644630000000006</v>
      </c>
      <c r="AO27" s="175">
        <v>38.478989999999996</v>
      </c>
      <c r="AP27" s="175">
        <v>35.16657</v>
      </c>
      <c r="AQ27" s="175">
        <v>33.321769999999994</v>
      </c>
      <c r="AR27" s="175">
        <v>18.842610000000001</v>
      </c>
      <c r="AS27" s="175">
        <v>38.875690000000006</v>
      </c>
      <c r="AT27" s="175">
        <v>32.449240000000003</v>
      </c>
      <c r="AU27" s="175">
        <v>39.450900000000004</v>
      </c>
      <c r="AV27" s="175">
        <v>41.375809999999994</v>
      </c>
      <c r="AW27" s="175">
        <v>62.678599999999996</v>
      </c>
      <c r="AX27" s="175">
        <v>22.2151999999999</v>
      </c>
      <c r="AY27" s="175">
        <v>72.001050000000006</v>
      </c>
      <c r="AZ27" s="175">
        <v>37.884849999999894</v>
      </c>
      <c r="BA27" s="175">
        <v>19.033522000000001</v>
      </c>
      <c r="BB27" s="175">
        <v>7.0302340000000001</v>
      </c>
      <c r="BC27" s="205"/>
      <c r="BD27" s="205"/>
      <c r="BE27" s="205"/>
      <c r="BF27" s="205"/>
      <c r="BG27" s="205"/>
      <c r="BH27" s="205"/>
      <c r="BI27" s="205"/>
      <c r="BJ27" s="205"/>
      <c r="BK27" s="205"/>
      <c r="BL27" s="205"/>
      <c r="BM27" s="205"/>
      <c r="BN27" s="205"/>
      <c r="BO27" s="205"/>
      <c r="BP27" s="205"/>
      <c r="BQ27" s="205"/>
      <c r="BR27" s="205"/>
      <c r="BS27" s="205"/>
      <c r="BT27" s="205"/>
      <c r="BU27" s="205"/>
      <c r="BV27" s="205"/>
      <c r="BW27" s="205"/>
      <c r="BX27" s="205"/>
      <c r="BY27" s="205"/>
      <c r="BZ27" s="205"/>
      <c r="CA27" s="205"/>
      <c r="CB27" s="205"/>
      <c r="CC27" s="205"/>
      <c r="CD27" s="205"/>
      <c r="CE27" s="205"/>
      <c r="CF27" s="205"/>
      <c r="CG27" s="205"/>
      <c r="CH27" s="205"/>
      <c r="CI27" s="205"/>
      <c r="CJ27" s="205"/>
      <c r="CK27" s="205"/>
      <c r="CL27" s="205"/>
      <c r="CM27" s="205"/>
      <c r="CN27" s="205"/>
      <c r="CO27" s="205"/>
      <c r="CP27" s="205"/>
      <c r="CQ27" s="205"/>
      <c r="CR27" s="205"/>
      <c r="CS27" s="205"/>
      <c r="CT27" s="205"/>
      <c r="CU27" s="205"/>
      <c r="CV27" s="205"/>
      <c r="CW27" s="205"/>
      <c r="CX27" s="205"/>
      <c r="CY27" s="205"/>
      <c r="CZ27" s="205"/>
      <c r="DA27" s="205"/>
      <c r="DB27" s="205"/>
      <c r="DC27" s="205"/>
      <c r="DD27" s="205"/>
      <c r="DE27" s="205"/>
      <c r="DF27" s="205"/>
      <c r="DG27" s="205"/>
      <c r="DH27" s="205"/>
      <c r="DI27" s="205"/>
      <c r="DJ27" s="205"/>
      <c r="DK27" s="205"/>
      <c r="DL27" s="205"/>
      <c r="DM27" s="205"/>
      <c r="DN27" s="205"/>
      <c r="DO27" s="205"/>
      <c r="DP27" s="205"/>
      <c r="DQ27" s="205"/>
      <c r="DR27" s="205"/>
      <c r="DS27" s="205"/>
      <c r="DT27" s="205"/>
      <c r="DU27" s="205"/>
      <c r="DV27" s="205"/>
      <c r="DW27" s="205"/>
      <c r="DX27" s="205"/>
      <c r="DY27" s="205"/>
      <c r="DZ27" s="205"/>
      <c r="EA27" s="205"/>
      <c r="EB27" s="205"/>
      <c r="EC27" s="205"/>
      <c r="ED27" s="205"/>
    </row>
    <row r="28" spans="1:134" ht="15" x14ac:dyDescent="0.25">
      <c r="A28" s="176"/>
      <c r="B28" s="177" t="b">
        <v>1</v>
      </c>
      <c r="C28" s="177" t="b">
        <v>1</v>
      </c>
      <c r="D28" s="158" t="b">
        <v>1</v>
      </c>
      <c r="E28" s="159"/>
      <c r="F28" s="159"/>
      <c r="G28" s="159"/>
      <c r="H28" s="159"/>
      <c r="I28" s="159"/>
      <c r="J28" s="159"/>
      <c r="K28" s="159"/>
      <c r="L28" s="159"/>
      <c r="M28" s="159"/>
      <c r="N28" s="159"/>
      <c r="O28" s="159"/>
      <c r="P28" s="159"/>
      <c r="Q28" s="159"/>
      <c r="R28" s="159"/>
      <c r="S28" s="159"/>
      <c r="T28" s="160"/>
      <c r="U28" s="171">
        <f t="shared" si="0"/>
        <v>46082</v>
      </c>
      <c r="V28" s="172" t="s">
        <v>181</v>
      </c>
      <c r="W28" s="173">
        <v>76.022000000000006</v>
      </c>
      <c r="X28" s="174">
        <v>76.022000000000006</v>
      </c>
      <c r="Y28" s="175">
        <v>33.571293999999995</v>
      </c>
      <c r="Z28" s="175">
        <v>18.785719999999998</v>
      </c>
      <c r="AA28" s="175">
        <v>66.418819999999997</v>
      </c>
      <c r="AB28" s="175">
        <v>7.6782579999999996</v>
      </c>
      <c r="AC28" s="175">
        <v>63.272730000000003</v>
      </c>
      <c r="AD28" s="175">
        <v>48.99174</v>
      </c>
      <c r="AE28" s="175">
        <v>19.834709999999998</v>
      </c>
      <c r="AF28" s="175">
        <v>54.009920000000001</v>
      </c>
      <c r="AG28" s="175">
        <v>55.160330000000002</v>
      </c>
      <c r="AH28" s="175">
        <v>23.22645</v>
      </c>
      <c r="AI28" s="175">
        <v>42.842980000000004</v>
      </c>
      <c r="AJ28" s="175">
        <v>27.59008</v>
      </c>
      <c r="AK28" s="175">
        <v>69.104129999999998</v>
      </c>
      <c r="AL28" s="175">
        <v>49.190080000000002</v>
      </c>
      <c r="AM28" s="175">
        <v>44.628099999999996</v>
      </c>
      <c r="AN28" s="175">
        <v>82.373550000000009</v>
      </c>
      <c r="AO28" s="175">
        <v>74.04258999999999</v>
      </c>
      <c r="AP28" s="175">
        <v>59.404600000000002</v>
      </c>
      <c r="AQ28" s="175">
        <v>42.445689999999999</v>
      </c>
      <c r="AR28" s="175">
        <v>22.21454</v>
      </c>
      <c r="AS28" s="175">
        <v>58.769889999999997</v>
      </c>
      <c r="AT28" s="175">
        <v>31.517060000000001</v>
      </c>
      <c r="AU28" s="175">
        <v>41.176480000000005</v>
      </c>
      <c r="AV28" s="175">
        <v>36.615409999999905</v>
      </c>
      <c r="AW28" s="175">
        <v>63.888529999999896</v>
      </c>
      <c r="AX28" s="175">
        <v>26.578900000000001</v>
      </c>
      <c r="AY28" s="175">
        <v>124.9605</v>
      </c>
      <c r="AZ28" s="175">
        <v>70.0175499999999</v>
      </c>
      <c r="BA28" s="175">
        <v>37.985829999999993</v>
      </c>
      <c r="BB28" s="175">
        <v>23.852601999999997</v>
      </c>
      <c r="BC28" s="205"/>
      <c r="BD28" s="205"/>
      <c r="BE28" s="205"/>
      <c r="BF28" s="205"/>
      <c r="BG28" s="205"/>
      <c r="BH28" s="205"/>
      <c r="BI28" s="205"/>
      <c r="BJ28" s="205"/>
      <c r="BK28" s="205"/>
      <c r="BL28" s="205"/>
      <c r="BM28" s="205"/>
      <c r="BN28" s="205"/>
      <c r="BO28" s="205"/>
      <c r="BP28" s="205"/>
      <c r="BQ28" s="205"/>
      <c r="BR28" s="205"/>
      <c r="BS28" s="205"/>
      <c r="BT28" s="205"/>
      <c r="BU28" s="205"/>
      <c r="BV28" s="205"/>
      <c r="BW28" s="205"/>
      <c r="BX28" s="205"/>
      <c r="BY28" s="205"/>
      <c r="BZ28" s="205"/>
      <c r="CA28" s="205"/>
      <c r="CB28" s="205"/>
      <c r="CC28" s="205"/>
      <c r="CD28" s="205"/>
      <c r="CE28" s="205"/>
      <c r="CF28" s="205"/>
      <c r="CG28" s="205"/>
      <c r="CH28" s="205"/>
      <c r="CI28" s="205"/>
      <c r="CJ28" s="205"/>
      <c r="CK28" s="205"/>
      <c r="CL28" s="205"/>
      <c r="CM28" s="205"/>
      <c r="CN28" s="205"/>
      <c r="CO28" s="205"/>
      <c r="CP28" s="205"/>
      <c r="CQ28" s="205"/>
      <c r="CR28" s="205"/>
      <c r="CS28" s="205"/>
      <c r="CT28" s="205"/>
      <c r="CU28" s="205"/>
      <c r="CV28" s="205"/>
      <c r="CW28" s="205"/>
      <c r="CX28" s="205"/>
      <c r="CY28" s="205"/>
      <c r="CZ28" s="205"/>
      <c r="DA28" s="205"/>
      <c r="DB28" s="205"/>
      <c r="DC28" s="205"/>
      <c r="DD28" s="205"/>
      <c r="DE28" s="205"/>
      <c r="DF28" s="205"/>
      <c r="DG28" s="205"/>
      <c r="DH28" s="205"/>
      <c r="DI28" s="205"/>
      <c r="DJ28" s="205"/>
      <c r="DK28" s="205"/>
      <c r="DL28" s="205"/>
      <c r="DM28" s="205"/>
      <c r="DN28" s="205"/>
      <c r="DO28" s="205"/>
      <c r="DP28" s="205"/>
      <c r="DQ28" s="205"/>
      <c r="DR28" s="205"/>
      <c r="DS28" s="205"/>
      <c r="DT28" s="205"/>
      <c r="DU28" s="205"/>
      <c r="DV28" s="205"/>
      <c r="DW28" s="205"/>
      <c r="DX28" s="205"/>
      <c r="DY28" s="205"/>
      <c r="DZ28" s="205"/>
      <c r="EA28" s="205"/>
      <c r="EB28" s="205"/>
      <c r="EC28" s="205"/>
      <c r="ED28" s="205"/>
    </row>
    <row r="29" spans="1:134" ht="15" x14ac:dyDescent="0.25">
      <c r="A29" s="176"/>
      <c r="B29" s="177" t="b">
        <v>1</v>
      </c>
      <c r="C29" s="177" t="b">
        <v>1</v>
      </c>
      <c r="D29" s="158"/>
      <c r="E29" s="159"/>
      <c r="F29" s="159"/>
      <c r="G29" s="159"/>
      <c r="H29" s="159"/>
      <c r="I29" s="159"/>
      <c r="J29" s="159"/>
      <c r="K29" s="159"/>
      <c r="L29" s="159"/>
      <c r="M29" s="159"/>
      <c r="N29" s="159"/>
      <c r="O29" s="159"/>
      <c r="P29" s="159"/>
      <c r="Q29" s="159"/>
      <c r="R29" s="159"/>
      <c r="S29" s="159"/>
      <c r="T29" s="160"/>
      <c r="U29" s="171">
        <f t="shared" si="0"/>
        <v>46113</v>
      </c>
      <c r="V29" s="172" t="s">
        <v>181</v>
      </c>
      <c r="W29" s="173">
        <v>52.514000000000003</v>
      </c>
      <c r="X29" s="174">
        <v>52.514000000000003</v>
      </c>
      <c r="Y29" s="175">
        <v>1.3631199999999954</v>
      </c>
      <c r="Z29" s="175">
        <v>-2.5694920000000012</v>
      </c>
      <c r="AA29" s="175">
        <v>-26.212883999999999</v>
      </c>
      <c r="AB29" s="175">
        <v>3.6764540000000014</v>
      </c>
      <c r="AC29" s="175">
        <v>29.157019999999999</v>
      </c>
      <c r="AD29" s="175">
        <v>70.294210000000007</v>
      </c>
      <c r="AE29" s="175">
        <v>23.60331</v>
      </c>
      <c r="AF29" s="175">
        <v>16.8</v>
      </c>
      <c r="AG29" s="175">
        <v>35.028100000000002</v>
      </c>
      <c r="AH29" s="175">
        <v>13.62645</v>
      </c>
      <c r="AI29" s="175">
        <v>32.747109999999999</v>
      </c>
      <c r="AJ29" s="175">
        <v>39.133879999999998</v>
      </c>
      <c r="AK29" s="175">
        <v>90.902479999999997</v>
      </c>
      <c r="AL29" s="175">
        <v>33.758679999999998</v>
      </c>
      <c r="AM29" s="175">
        <v>33.699169999999995</v>
      </c>
      <c r="AN29" s="175">
        <v>29.79214</v>
      </c>
      <c r="AO29" s="175">
        <v>43.080640000000002</v>
      </c>
      <c r="AP29" s="175">
        <v>88.700450000000004</v>
      </c>
      <c r="AQ29" s="175">
        <v>43.635820000000002</v>
      </c>
      <c r="AR29" s="175">
        <v>17.01784</v>
      </c>
      <c r="AS29" s="175">
        <v>26.498860000000001</v>
      </c>
      <c r="AT29" s="175">
        <v>22.988139999999998</v>
      </c>
      <c r="AU29" s="175">
        <v>25.348419999999997</v>
      </c>
      <c r="AV29" s="175">
        <v>31.934349999999899</v>
      </c>
      <c r="AW29" s="175">
        <v>40.2452100000001</v>
      </c>
      <c r="AX29" s="175">
        <v>24.198700000000002</v>
      </c>
      <c r="AY29" s="175">
        <v>43.240300000000097</v>
      </c>
      <c r="AZ29" s="175">
        <v>39.828680000000105</v>
      </c>
      <c r="BA29" s="175">
        <v>41.938178000000001</v>
      </c>
      <c r="BB29" s="175">
        <v>40.074694000000001</v>
      </c>
      <c r="BC29" s="205"/>
      <c r="BD29" s="205"/>
      <c r="BE29" s="205"/>
      <c r="BF29" s="205"/>
      <c r="BG29" s="205"/>
      <c r="BH29" s="205"/>
      <c r="BI29" s="205"/>
      <c r="BJ29" s="205"/>
      <c r="BK29" s="205"/>
      <c r="BL29" s="205"/>
      <c r="BM29" s="205"/>
      <c r="BN29" s="205"/>
      <c r="BO29" s="205"/>
      <c r="BP29" s="205"/>
      <c r="BQ29" s="205"/>
      <c r="BR29" s="205"/>
      <c r="BS29" s="205"/>
      <c r="BT29" s="205"/>
      <c r="BU29" s="205"/>
      <c r="BV29" s="205"/>
      <c r="BW29" s="205"/>
      <c r="BX29" s="205"/>
      <c r="BY29" s="205"/>
      <c r="BZ29" s="205"/>
      <c r="CA29" s="205"/>
      <c r="CB29" s="205"/>
      <c r="CC29" s="205"/>
      <c r="CD29" s="205"/>
      <c r="CE29" s="205"/>
      <c r="CF29" s="205"/>
      <c r="CG29" s="205"/>
      <c r="CH29" s="205"/>
      <c r="CI29" s="205"/>
      <c r="CJ29" s="205"/>
      <c r="CK29" s="205"/>
      <c r="CL29" s="205"/>
      <c r="CM29" s="205"/>
      <c r="CN29" s="205"/>
      <c r="CO29" s="205"/>
      <c r="CP29" s="205"/>
      <c r="CQ29" s="205"/>
      <c r="CR29" s="205"/>
      <c r="CS29" s="205"/>
      <c r="CT29" s="205"/>
      <c r="CU29" s="205"/>
      <c r="CV29" s="205"/>
      <c r="CW29" s="205"/>
      <c r="CX29" s="205"/>
      <c r="CY29" s="205"/>
      <c r="CZ29" s="205"/>
      <c r="DA29" s="205"/>
      <c r="DB29" s="205"/>
      <c r="DC29" s="205"/>
      <c r="DD29" s="205"/>
      <c r="DE29" s="205"/>
      <c r="DF29" s="205"/>
      <c r="DG29" s="205"/>
      <c r="DH29" s="205"/>
      <c r="DI29" s="205"/>
      <c r="DJ29" s="205"/>
      <c r="DK29" s="205"/>
      <c r="DL29" s="205"/>
      <c r="DM29" s="205"/>
      <c r="DN29" s="205"/>
      <c r="DO29" s="205"/>
      <c r="DP29" s="205"/>
      <c r="DQ29" s="205"/>
      <c r="DR29" s="205"/>
      <c r="DS29" s="205"/>
      <c r="DT29" s="205"/>
      <c r="DU29" s="205"/>
      <c r="DV29" s="205"/>
      <c r="DW29" s="205"/>
      <c r="DX29" s="205"/>
      <c r="DY29" s="205"/>
      <c r="DZ29" s="205"/>
      <c r="EA29" s="205"/>
      <c r="EB29" s="205"/>
      <c r="EC29" s="205"/>
      <c r="ED29" s="205"/>
    </row>
    <row r="30" spans="1:134" ht="15" x14ac:dyDescent="0.25">
      <c r="A30" s="176"/>
      <c r="B30" s="158" t="b">
        <v>0</v>
      </c>
      <c r="C30" s="158" t="b">
        <v>0</v>
      </c>
      <c r="D30" s="158"/>
      <c r="E30" s="159"/>
      <c r="F30" s="159"/>
      <c r="G30" s="159"/>
      <c r="H30" s="159"/>
      <c r="I30" s="159"/>
      <c r="J30" s="159"/>
      <c r="K30" s="159"/>
      <c r="L30" s="159"/>
      <c r="M30" s="159"/>
      <c r="N30" s="159"/>
      <c r="O30" s="159"/>
      <c r="P30" s="159"/>
      <c r="Q30" s="159"/>
      <c r="R30" s="159"/>
      <c r="S30" s="159"/>
      <c r="T30" s="160"/>
      <c r="U30" s="171">
        <f t="shared" si="0"/>
        <v>46143</v>
      </c>
      <c r="V30" s="172" t="s">
        <v>181</v>
      </c>
      <c r="W30" s="173">
        <v>23.488</v>
      </c>
      <c r="X30" s="174">
        <v>23.488</v>
      </c>
      <c r="Y30" s="175">
        <v>0.19014400000000023</v>
      </c>
      <c r="Z30" s="175">
        <v>-5.5054859999999994</v>
      </c>
      <c r="AA30" s="175">
        <v>-26.211384000000006</v>
      </c>
      <c r="AB30" s="175">
        <v>7.738929999999999</v>
      </c>
      <c r="AC30" s="175">
        <v>15.471069999999999</v>
      </c>
      <c r="AD30" s="175">
        <v>41.137190000000004</v>
      </c>
      <c r="AE30" s="175">
        <v>13.289260000000001</v>
      </c>
      <c r="AF30" s="175">
        <v>27.570250000000001</v>
      </c>
      <c r="AG30" s="175">
        <v>34.690910000000002</v>
      </c>
      <c r="AH30" s="175">
        <v>21.163640000000001</v>
      </c>
      <c r="AI30" s="175">
        <v>23.543800000000001</v>
      </c>
      <c r="AJ30" s="175">
        <v>34.333880000000001</v>
      </c>
      <c r="AK30" s="175">
        <v>67.140500000000003</v>
      </c>
      <c r="AL30" s="175">
        <v>34.274380000000001</v>
      </c>
      <c r="AM30" s="175">
        <v>36.813220000000001</v>
      </c>
      <c r="AN30" s="175">
        <v>20.429749999999999</v>
      </c>
      <c r="AO30" s="175">
        <v>51.173209999999997</v>
      </c>
      <c r="AP30" s="175">
        <v>36.138489999999997</v>
      </c>
      <c r="AQ30" s="175">
        <v>21.024139999999999</v>
      </c>
      <c r="AR30" s="175">
        <v>18.545120000000001</v>
      </c>
      <c r="AS30" s="175">
        <v>27.252549999999999</v>
      </c>
      <c r="AT30" s="175">
        <v>27.252610000000001</v>
      </c>
      <c r="AU30" s="175">
        <v>28.958279999999998</v>
      </c>
      <c r="AV30" s="175">
        <v>32.1327</v>
      </c>
      <c r="AW30" s="175">
        <v>29.573979999999999</v>
      </c>
      <c r="AX30" s="175">
        <v>26.281370000000102</v>
      </c>
      <c r="AY30" s="175">
        <v>27.570650000000001</v>
      </c>
      <c r="AZ30" s="175">
        <v>23.583810000000099</v>
      </c>
      <c r="BA30" s="175">
        <v>24.659790000000001</v>
      </c>
      <c r="BB30" s="175">
        <v>21.803582000000002</v>
      </c>
      <c r="BC30" s="205"/>
      <c r="BD30" s="205"/>
      <c r="BE30" s="205"/>
      <c r="BF30" s="205"/>
      <c r="BG30" s="205"/>
      <c r="BH30" s="205"/>
      <c r="BI30" s="205"/>
      <c r="BJ30" s="205"/>
      <c r="BK30" s="205"/>
      <c r="BL30" s="205"/>
      <c r="BM30" s="205"/>
      <c r="BN30" s="205"/>
      <c r="BO30" s="205"/>
      <c r="BP30" s="205"/>
      <c r="BQ30" s="205"/>
      <c r="BR30" s="205"/>
      <c r="BS30" s="205"/>
      <c r="BT30" s="205"/>
      <c r="BU30" s="205"/>
      <c r="BV30" s="205"/>
      <c r="BW30" s="205"/>
      <c r="BX30" s="205"/>
      <c r="BY30" s="205"/>
      <c r="BZ30" s="205"/>
      <c r="CA30" s="205"/>
      <c r="CB30" s="205"/>
      <c r="CC30" s="205"/>
      <c r="CD30" s="205"/>
      <c r="CE30" s="205"/>
      <c r="CF30" s="205"/>
      <c r="CG30" s="205"/>
      <c r="CH30" s="205"/>
      <c r="CI30" s="205"/>
      <c r="CJ30" s="205"/>
      <c r="CK30" s="205"/>
      <c r="CL30" s="205"/>
      <c r="CM30" s="205"/>
      <c r="CN30" s="205"/>
      <c r="CO30" s="205"/>
      <c r="CP30" s="205"/>
      <c r="CQ30" s="205"/>
      <c r="CR30" s="205"/>
      <c r="CS30" s="205"/>
      <c r="CT30" s="205"/>
      <c r="CU30" s="205"/>
      <c r="CV30" s="205"/>
      <c r="CW30" s="205"/>
      <c r="CX30" s="205"/>
      <c r="CY30" s="205"/>
      <c r="CZ30" s="205"/>
      <c r="DA30" s="205"/>
      <c r="DB30" s="205"/>
      <c r="DC30" s="205"/>
      <c r="DD30" s="205"/>
      <c r="DE30" s="205"/>
      <c r="DF30" s="205"/>
      <c r="DG30" s="205"/>
      <c r="DH30" s="205"/>
      <c r="DI30" s="205"/>
      <c r="DJ30" s="205"/>
      <c r="DK30" s="205"/>
      <c r="DL30" s="205"/>
      <c r="DM30" s="205"/>
      <c r="DN30" s="205"/>
      <c r="DO30" s="205"/>
      <c r="DP30" s="205"/>
      <c r="DQ30" s="205"/>
      <c r="DR30" s="205"/>
      <c r="DS30" s="205"/>
      <c r="DT30" s="205"/>
      <c r="DU30" s="205"/>
      <c r="DV30" s="205"/>
      <c r="DW30" s="205"/>
      <c r="DX30" s="205"/>
      <c r="DY30" s="205"/>
      <c r="DZ30" s="205"/>
      <c r="EA30" s="205"/>
      <c r="EB30" s="205"/>
      <c r="EC30" s="205"/>
      <c r="ED30" s="205"/>
    </row>
    <row r="31" spans="1:134" ht="15" x14ac:dyDescent="0.25">
      <c r="A31" s="176"/>
      <c r="B31" s="158"/>
      <c r="C31" s="158"/>
      <c r="D31" s="158"/>
      <c r="E31" s="159"/>
      <c r="F31" s="159"/>
      <c r="G31" s="159"/>
      <c r="H31" s="159"/>
      <c r="I31" s="159"/>
      <c r="J31" s="159"/>
      <c r="K31" s="159"/>
      <c r="L31" s="159"/>
      <c r="M31" s="159"/>
      <c r="N31" s="159"/>
      <c r="O31" s="159"/>
      <c r="P31" s="159"/>
      <c r="Q31" s="159"/>
      <c r="R31" s="159"/>
      <c r="S31" s="159"/>
      <c r="T31" s="160"/>
      <c r="U31" s="171">
        <f t="shared" si="0"/>
        <v>46174</v>
      </c>
      <c r="V31" s="172" t="s">
        <v>181</v>
      </c>
      <c r="W31" s="173">
        <v>25.555</v>
      </c>
      <c r="X31" s="174">
        <v>25.555</v>
      </c>
      <c r="Y31" s="175">
        <v>12.473674000000001</v>
      </c>
      <c r="Z31" s="175">
        <v>1.061094</v>
      </c>
      <c r="AA31" s="175">
        <v>22.368065999999995</v>
      </c>
      <c r="AB31" s="175">
        <v>-1.3633040000000001</v>
      </c>
      <c r="AC31" s="175">
        <v>31.73554</v>
      </c>
      <c r="AD31" s="175">
        <v>15.272729999999999</v>
      </c>
      <c r="AE31" s="175">
        <v>13.68595</v>
      </c>
      <c r="AF31" s="175">
        <v>32.07273</v>
      </c>
      <c r="AG31" s="175">
        <v>48.238019999999999</v>
      </c>
      <c r="AH31" s="175">
        <v>6.5057900000000002</v>
      </c>
      <c r="AI31" s="175">
        <v>14.280989999999999</v>
      </c>
      <c r="AJ31" s="175">
        <v>20.826450000000001</v>
      </c>
      <c r="AK31" s="175">
        <v>11.9405</v>
      </c>
      <c r="AL31" s="175">
        <v>14.67769</v>
      </c>
      <c r="AM31" s="175">
        <v>31.73554</v>
      </c>
      <c r="AN31" s="175">
        <v>13.4876</v>
      </c>
      <c r="AO31" s="175">
        <v>35.543419999999998</v>
      </c>
      <c r="AP31" s="175">
        <v>23.741799999999998</v>
      </c>
      <c r="AQ31" s="175">
        <v>24.39593</v>
      </c>
      <c r="AR31" s="175">
        <v>22.730180000000001</v>
      </c>
      <c r="AS31" s="175">
        <v>25.189630000000001</v>
      </c>
      <c r="AT31" s="175">
        <v>26.0823</v>
      </c>
      <c r="AU31" s="175">
        <v>25.58633</v>
      </c>
      <c r="AV31" s="175">
        <v>28.562399999999901</v>
      </c>
      <c r="AW31" s="175">
        <v>24.3970500000001</v>
      </c>
      <c r="AX31" s="175">
        <v>26.578900000000001</v>
      </c>
      <c r="AY31" s="175">
        <v>24.000349999999901</v>
      </c>
      <c r="AZ31" s="175">
        <v>22.730910000000101</v>
      </c>
      <c r="BA31" s="175">
        <v>3.4259199999999983</v>
      </c>
      <c r="BB31" s="175">
        <v>8.1729199999999995</v>
      </c>
      <c r="BC31" s="205"/>
      <c r="BD31" s="205"/>
      <c r="BE31" s="205"/>
      <c r="BF31" s="205"/>
      <c r="BG31" s="205"/>
      <c r="BH31" s="205"/>
      <c r="BI31" s="205"/>
      <c r="BJ31" s="205"/>
      <c r="BK31" s="205"/>
      <c r="BL31" s="205"/>
      <c r="BM31" s="205"/>
      <c r="BN31" s="205"/>
      <c r="BO31" s="205"/>
      <c r="BP31" s="205"/>
      <c r="BQ31" s="205"/>
      <c r="BR31" s="205"/>
      <c r="BS31" s="205"/>
      <c r="BT31" s="205"/>
      <c r="BU31" s="205"/>
      <c r="BV31" s="205"/>
      <c r="BW31" s="205"/>
      <c r="BX31" s="205"/>
      <c r="BY31" s="205"/>
      <c r="BZ31" s="205"/>
      <c r="CA31" s="205"/>
      <c r="CB31" s="205"/>
      <c r="CC31" s="205"/>
      <c r="CD31" s="205"/>
      <c r="CE31" s="205"/>
      <c r="CF31" s="205"/>
      <c r="CG31" s="205"/>
      <c r="CH31" s="205"/>
      <c r="CI31" s="205"/>
      <c r="CJ31" s="205"/>
      <c r="CK31" s="205"/>
      <c r="CL31" s="205"/>
      <c r="CM31" s="205"/>
      <c r="CN31" s="205"/>
      <c r="CO31" s="205"/>
      <c r="CP31" s="205"/>
      <c r="CQ31" s="205"/>
      <c r="CR31" s="205"/>
      <c r="CS31" s="205"/>
      <c r="CT31" s="205"/>
      <c r="CU31" s="205"/>
      <c r="CV31" s="205"/>
      <c r="CW31" s="205"/>
      <c r="CX31" s="205"/>
      <c r="CY31" s="205"/>
      <c r="CZ31" s="205"/>
      <c r="DA31" s="205"/>
      <c r="DB31" s="205"/>
      <c r="DC31" s="205"/>
      <c r="DD31" s="205"/>
      <c r="DE31" s="205"/>
      <c r="DF31" s="205"/>
      <c r="DG31" s="205"/>
      <c r="DH31" s="205"/>
      <c r="DI31" s="205"/>
      <c r="DJ31" s="205"/>
      <c r="DK31" s="205"/>
      <c r="DL31" s="205"/>
      <c r="DM31" s="205"/>
      <c r="DN31" s="205"/>
      <c r="DO31" s="205"/>
      <c r="DP31" s="205"/>
      <c r="DQ31" s="205"/>
      <c r="DR31" s="205"/>
      <c r="DS31" s="205"/>
      <c r="DT31" s="205"/>
      <c r="DU31" s="205"/>
      <c r="DV31" s="205"/>
      <c r="DW31" s="205"/>
      <c r="DX31" s="205"/>
      <c r="DY31" s="205"/>
      <c r="DZ31" s="205"/>
      <c r="EA31" s="205"/>
      <c r="EB31" s="205"/>
      <c r="EC31" s="205"/>
      <c r="ED31" s="205"/>
    </row>
    <row r="32" spans="1:134" ht="15" x14ac:dyDescent="0.25">
      <c r="A32" s="176"/>
      <c r="B32" s="159"/>
      <c r="C32" s="159"/>
      <c r="D32" s="159"/>
      <c r="E32" s="159"/>
      <c r="F32" s="159"/>
      <c r="G32" s="159"/>
      <c r="H32" s="159"/>
      <c r="I32" s="159"/>
      <c r="J32" s="159"/>
      <c r="K32" s="159"/>
      <c r="L32" s="159"/>
      <c r="M32" s="159"/>
      <c r="N32" s="159"/>
      <c r="O32" s="159"/>
      <c r="P32" s="159"/>
      <c r="Q32" s="159"/>
      <c r="R32" s="159"/>
      <c r="S32" s="159"/>
      <c r="T32" s="160"/>
      <c r="U32" s="171">
        <f t="shared" si="0"/>
        <v>46204</v>
      </c>
      <c r="V32" s="172" t="s">
        <v>181</v>
      </c>
      <c r="W32" s="173">
        <v>36.734000000000002</v>
      </c>
      <c r="X32" s="174">
        <v>36.734000000000002</v>
      </c>
      <c r="Y32" s="175">
        <v>-5.4029160000000003</v>
      </c>
      <c r="Z32" s="175">
        <v>-9.1989860000000014</v>
      </c>
      <c r="AA32" s="175">
        <v>30.872809999999998</v>
      </c>
      <c r="AB32" s="175">
        <v>7.8308159999999951</v>
      </c>
      <c r="AC32" s="175">
        <v>31.933880000000002</v>
      </c>
      <c r="AD32" s="175">
        <v>33.12397</v>
      </c>
      <c r="AE32" s="175">
        <v>30.347110000000001</v>
      </c>
      <c r="AF32" s="175">
        <v>21.12397</v>
      </c>
      <c r="AG32" s="175">
        <v>19.953720000000001</v>
      </c>
      <c r="AH32" s="175">
        <v>10.1157</v>
      </c>
      <c r="AI32" s="175">
        <v>17.2562</v>
      </c>
      <c r="AJ32" s="175">
        <v>39.272730000000003</v>
      </c>
      <c r="AK32" s="175">
        <v>21.024789999999999</v>
      </c>
      <c r="AL32" s="175">
        <v>21.223140000000001</v>
      </c>
      <c r="AM32" s="175">
        <v>45.421489999999999</v>
      </c>
      <c r="AN32" s="175">
        <v>28.760330000000003</v>
      </c>
      <c r="AO32" s="175">
        <v>28.164830000000002</v>
      </c>
      <c r="AP32" s="175">
        <v>29.156560000000002</v>
      </c>
      <c r="AQ32" s="175">
        <v>31.536360000000002</v>
      </c>
      <c r="AR32" s="175">
        <v>26.379669999999997</v>
      </c>
      <c r="AS32" s="175">
        <v>61.685449999999996</v>
      </c>
      <c r="AT32" s="175">
        <v>29.156569999999999</v>
      </c>
      <c r="AU32" s="175">
        <v>33.520060000000001</v>
      </c>
      <c r="AV32" s="175">
        <v>26.182200000000002</v>
      </c>
      <c r="AW32" s="175">
        <v>32.1327</v>
      </c>
      <c r="AX32" s="175">
        <v>49.587499999999999</v>
      </c>
      <c r="AY32" s="175">
        <v>22.016849999999998</v>
      </c>
      <c r="AZ32" s="175">
        <v>23.603650000000101</v>
      </c>
      <c r="BA32" s="175">
        <v>-0.52760200000000035</v>
      </c>
      <c r="BB32" s="175">
        <v>14.445949999999996</v>
      </c>
      <c r="BC32" s="205"/>
      <c r="BD32" s="205"/>
      <c r="BE32" s="205"/>
      <c r="BF32" s="205"/>
      <c r="BG32" s="205"/>
      <c r="BH32" s="205"/>
      <c r="BI32" s="205"/>
      <c r="BJ32" s="205"/>
      <c r="BK32" s="205"/>
      <c r="BL32" s="205"/>
      <c r="BM32" s="205"/>
      <c r="BN32" s="205"/>
      <c r="BO32" s="205"/>
      <c r="BP32" s="205"/>
      <c r="BQ32" s="205"/>
      <c r="BR32" s="205"/>
      <c r="BS32" s="205"/>
      <c r="BT32" s="205"/>
      <c r="BU32" s="205"/>
      <c r="BV32" s="205"/>
      <c r="BW32" s="205"/>
      <c r="BX32" s="205"/>
      <c r="BY32" s="205"/>
      <c r="BZ32" s="205"/>
      <c r="CA32" s="205"/>
      <c r="CB32" s="205"/>
      <c r="CC32" s="205"/>
      <c r="CD32" s="205"/>
      <c r="CE32" s="205"/>
      <c r="CF32" s="205"/>
      <c r="CG32" s="205"/>
      <c r="CH32" s="205"/>
      <c r="CI32" s="205"/>
      <c r="CJ32" s="205"/>
      <c r="CK32" s="205"/>
      <c r="CL32" s="205"/>
      <c r="CM32" s="205"/>
      <c r="CN32" s="205"/>
      <c r="CO32" s="205"/>
      <c r="CP32" s="205"/>
      <c r="CQ32" s="205"/>
      <c r="CR32" s="205"/>
      <c r="CS32" s="205"/>
      <c r="CT32" s="205"/>
      <c r="CU32" s="205"/>
      <c r="CV32" s="205"/>
      <c r="CW32" s="205"/>
      <c r="CX32" s="205"/>
      <c r="CY32" s="205"/>
      <c r="CZ32" s="205"/>
      <c r="DA32" s="205"/>
      <c r="DB32" s="205"/>
      <c r="DC32" s="205"/>
      <c r="DD32" s="205"/>
      <c r="DE32" s="205"/>
      <c r="DF32" s="205"/>
      <c r="DG32" s="205"/>
      <c r="DH32" s="205"/>
      <c r="DI32" s="205"/>
      <c r="DJ32" s="205"/>
      <c r="DK32" s="205"/>
      <c r="DL32" s="205"/>
      <c r="DM32" s="205"/>
      <c r="DN32" s="205"/>
      <c r="DO32" s="205"/>
      <c r="DP32" s="205"/>
      <c r="DQ32" s="205"/>
      <c r="DR32" s="205"/>
      <c r="DS32" s="205"/>
      <c r="DT32" s="205"/>
      <c r="DU32" s="205"/>
      <c r="DV32" s="205"/>
      <c r="DW32" s="205"/>
      <c r="DX32" s="205"/>
      <c r="DY32" s="205"/>
      <c r="DZ32" s="205"/>
      <c r="EA32" s="205"/>
      <c r="EB32" s="205"/>
      <c r="EC32" s="205"/>
      <c r="ED32" s="205"/>
    </row>
    <row r="33" spans="1:134" ht="15" x14ac:dyDescent="0.25">
      <c r="A33" s="176"/>
      <c r="B33" s="159"/>
      <c r="C33" s="159"/>
      <c r="D33" s="159"/>
      <c r="E33" s="159"/>
      <c r="F33" s="159"/>
      <c r="G33" s="159"/>
      <c r="H33" s="159"/>
      <c r="I33" s="159"/>
      <c r="J33" s="159"/>
      <c r="K33" s="159"/>
      <c r="L33" s="159"/>
      <c r="M33" s="159"/>
      <c r="N33" s="159"/>
      <c r="O33" s="159"/>
      <c r="P33" s="159"/>
      <c r="Q33" s="159"/>
      <c r="R33" s="159"/>
      <c r="S33" s="159"/>
      <c r="T33" s="160"/>
      <c r="U33" s="171">
        <f t="shared" si="0"/>
        <v>46235</v>
      </c>
      <c r="V33" s="172" t="s">
        <v>181</v>
      </c>
      <c r="W33" s="173">
        <v>56.591999999999999</v>
      </c>
      <c r="X33" s="174">
        <v>56.591999999999999</v>
      </c>
      <c r="Y33" s="175">
        <v>-27.475497999999998</v>
      </c>
      <c r="Z33" s="175">
        <v>-21.766008000000003</v>
      </c>
      <c r="AA33" s="175">
        <v>29.917686</v>
      </c>
      <c r="AB33" s="175">
        <v>25.019824</v>
      </c>
      <c r="AC33" s="175">
        <v>50.280989999999996</v>
      </c>
      <c r="AD33" s="175">
        <v>20.826450000000001</v>
      </c>
      <c r="AE33" s="175">
        <v>44.033059999999999</v>
      </c>
      <c r="AF33" s="175">
        <v>23.404959999999999</v>
      </c>
      <c r="AG33" s="175">
        <v>52.066120000000005</v>
      </c>
      <c r="AH33" s="175">
        <v>17.851240000000001</v>
      </c>
      <c r="AI33" s="175">
        <v>42.049589999999995</v>
      </c>
      <c r="AJ33" s="175">
        <v>50.578510000000001</v>
      </c>
      <c r="AK33" s="175">
        <v>28.36364</v>
      </c>
      <c r="AL33" s="175">
        <v>66.446280000000002</v>
      </c>
      <c r="AM33" s="175">
        <v>91.636359999999996</v>
      </c>
      <c r="AN33" s="175">
        <v>39.272730000000003</v>
      </c>
      <c r="AO33" s="175">
        <v>23.60284</v>
      </c>
      <c r="AP33" s="175">
        <v>91.04083</v>
      </c>
      <c r="AQ33" s="175">
        <v>36.693379999999998</v>
      </c>
      <c r="AR33" s="175">
        <v>68.607789999999994</v>
      </c>
      <c r="AS33" s="175">
        <v>66.842500000000001</v>
      </c>
      <c r="AT33" s="175">
        <v>41.057389999999998</v>
      </c>
      <c r="AU33" s="175">
        <v>44.429290000000002</v>
      </c>
      <c r="AV33" s="175">
        <v>41.851849999999999</v>
      </c>
      <c r="AW33" s="175">
        <v>40.265050000000002</v>
      </c>
      <c r="AX33" s="175">
        <v>38.876599999999996</v>
      </c>
      <c r="AY33" s="175">
        <v>29.55415</v>
      </c>
      <c r="AZ33" s="175">
        <v>23.603649999999899</v>
      </c>
      <c r="BA33" s="175">
        <v>15.498979999999996</v>
      </c>
      <c r="BB33" s="175">
        <v>39.663323999999996</v>
      </c>
      <c r="BC33" s="205"/>
      <c r="BD33" s="205"/>
      <c r="BE33" s="205"/>
      <c r="BF33" s="205"/>
      <c r="BG33" s="205"/>
      <c r="BH33" s="205"/>
      <c r="BI33" s="205"/>
      <c r="BJ33" s="205"/>
      <c r="BK33" s="205"/>
      <c r="BL33" s="205"/>
      <c r="BM33" s="205"/>
      <c r="BN33" s="205"/>
      <c r="BO33" s="205"/>
      <c r="BP33" s="205"/>
      <c r="BQ33" s="205"/>
      <c r="BR33" s="205"/>
      <c r="BS33" s="205"/>
      <c r="BT33" s="205"/>
      <c r="BU33" s="205"/>
      <c r="BV33" s="205"/>
      <c r="BW33" s="205"/>
      <c r="BX33" s="205"/>
      <c r="BY33" s="205"/>
      <c r="BZ33" s="205"/>
      <c r="CA33" s="205"/>
      <c r="CB33" s="205"/>
      <c r="CC33" s="205"/>
      <c r="CD33" s="205"/>
      <c r="CE33" s="205"/>
      <c r="CF33" s="205"/>
      <c r="CG33" s="205"/>
      <c r="CH33" s="205"/>
      <c r="CI33" s="205"/>
      <c r="CJ33" s="205"/>
      <c r="CK33" s="205"/>
      <c r="CL33" s="205"/>
      <c r="CM33" s="205"/>
      <c r="CN33" s="205"/>
      <c r="CO33" s="205"/>
      <c r="CP33" s="205"/>
      <c r="CQ33" s="205"/>
      <c r="CR33" s="205"/>
      <c r="CS33" s="205"/>
      <c r="CT33" s="205"/>
      <c r="CU33" s="205"/>
      <c r="CV33" s="205"/>
      <c r="CW33" s="205"/>
      <c r="CX33" s="205"/>
      <c r="CY33" s="205"/>
      <c r="CZ33" s="205"/>
      <c r="DA33" s="205"/>
      <c r="DB33" s="205"/>
      <c r="DC33" s="205"/>
      <c r="DD33" s="205"/>
      <c r="DE33" s="205"/>
      <c r="DF33" s="205"/>
      <c r="DG33" s="205"/>
      <c r="DH33" s="205"/>
      <c r="DI33" s="205"/>
      <c r="DJ33" s="205"/>
      <c r="DK33" s="205"/>
      <c r="DL33" s="205"/>
      <c r="DM33" s="205"/>
      <c r="DN33" s="205"/>
      <c r="DO33" s="205"/>
      <c r="DP33" s="205"/>
      <c r="DQ33" s="205"/>
      <c r="DR33" s="205"/>
      <c r="DS33" s="205"/>
      <c r="DT33" s="205"/>
      <c r="DU33" s="205"/>
      <c r="DV33" s="205"/>
      <c r="DW33" s="205"/>
      <c r="DX33" s="205"/>
      <c r="DY33" s="205"/>
      <c r="DZ33" s="205"/>
      <c r="EA33" s="205"/>
      <c r="EB33" s="205"/>
      <c r="EC33" s="205"/>
      <c r="ED33" s="205"/>
    </row>
    <row r="34" spans="1:134" ht="15" x14ac:dyDescent="0.25">
      <c r="A34" s="176"/>
      <c r="B34" s="158" t="b">
        <v>0</v>
      </c>
      <c r="C34" s="158" t="b">
        <v>1</v>
      </c>
      <c r="D34" s="158" t="b">
        <v>1</v>
      </c>
      <c r="E34" s="158"/>
      <c r="F34" s="159"/>
      <c r="G34" s="159"/>
      <c r="H34" s="159"/>
      <c r="I34" s="159"/>
      <c r="J34" s="159"/>
      <c r="K34" s="159"/>
      <c r="L34" s="159"/>
      <c r="M34" s="159"/>
      <c r="N34" s="159"/>
      <c r="O34" s="159"/>
      <c r="P34" s="159"/>
      <c r="Q34" s="159"/>
      <c r="R34" s="159"/>
      <c r="S34" s="159"/>
      <c r="T34" s="160"/>
      <c r="U34" s="171">
        <f t="shared" si="0"/>
        <v>46266</v>
      </c>
      <c r="V34" s="172" t="s">
        <v>181</v>
      </c>
      <c r="W34" s="173">
        <v>36.896999999999998</v>
      </c>
      <c r="X34" s="174">
        <v>36.896999999999998</v>
      </c>
      <c r="Y34" s="175">
        <v>-11.254766</v>
      </c>
      <c r="Z34" s="175">
        <v>-1.109622000000003</v>
      </c>
      <c r="AA34" s="175">
        <v>14.515779999999999</v>
      </c>
      <c r="AB34" s="175">
        <v>21.008659999999999</v>
      </c>
      <c r="AC34" s="175">
        <v>59.246279999999999</v>
      </c>
      <c r="AD34" s="175">
        <v>36.099170000000001</v>
      </c>
      <c r="AE34" s="175">
        <v>49.190080000000002</v>
      </c>
      <c r="AF34" s="175">
        <v>39.133879999999998</v>
      </c>
      <c r="AG34" s="175">
        <v>48.456199999999995</v>
      </c>
      <c r="AH34" s="175">
        <v>103.95372</v>
      </c>
      <c r="AI34" s="175">
        <v>34.373550000000002</v>
      </c>
      <c r="AJ34" s="175">
        <v>57.381819999999998</v>
      </c>
      <c r="AK34" s="175">
        <v>38.360330000000005</v>
      </c>
      <c r="AL34" s="175">
        <v>50.87603</v>
      </c>
      <c r="AM34" s="175">
        <v>33.83802</v>
      </c>
      <c r="AN34" s="175">
        <v>38.677690000000005</v>
      </c>
      <c r="AO34" s="175">
        <v>28.363289999999999</v>
      </c>
      <c r="AP34" s="175">
        <v>44.250949999999996</v>
      </c>
      <c r="AQ34" s="175">
        <v>41.255660000000006</v>
      </c>
      <c r="AR34" s="175">
        <v>47.999720000000003</v>
      </c>
      <c r="AS34" s="175">
        <v>78.703759999999988</v>
      </c>
      <c r="AT34" s="175">
        <v>38.875680000000003</v>
      </c>
      <c r="AU34" s="175">
        <v>32.726860000000002</v>
      </c>
      <c r="AV34" s="175">
        <v>30.744250000000001</v>
      </c>
      <c r="AW34" s="175">
        <v>24.1193600000001</v>
      </c>
      <c r="AX34" s="175">
        <v>44.628749999999897</v>
      </c>
      <c r="AY34" s="175">
        <v>21.9771800000001</v>
      </c>
      <c r="AZ34" s="175">
        <v>24.040019999999899</v>
      </c>
      <c r="BA34" s="175">
        <v>19.180725999999996</v>
      </c>
      <c r="BB34" s="175">
        <v>38.334448000000002</v>
      </c>
      <c r="BC34" s="205"/>
      <c r="BD34" s="205"/>
      <c r="BE34" s="205"/>
      <c r="BF34" s="205"/>
      <c r="BG34" s="205"/>
      <c r="BH34" s="205"/>
      <c r="BI34" s="205"/>
      <c r="BJ34" s="205"/>
      <c r="BK34" s="205"/>
      <c r="BL34" s="205"/>
      <c r="BM34" s="205"/>
      <c r="BN34" s="205"/>
      <c r="BO34" s="205"/>
      <c r="BP34" s="205"/>
      <c r="BQ34" s="205"/>
      <c r="BR34" s="205"/>
      <c r="BS34" s="205"/>
      <c r="BT34" s="205"/>
      <c r="BU34" s="205"/>
      <c r="BV34" s="205"/>
      <c r="BW34" s="205"/>
      <c r="BX34" s="205"/>
      <c r="BY34" s="205"/>
      <c r="BZ34" s="205"/>
      <c r="CA34" s="205"/>
      <c r="CB34" s="205"/>
      <c r="CC34" s="205"/>
      <c r="CD34" s="205"/>
      <c r="CE34" s="205"/>
      <c r="CF34" s="205"/>
      <c r="CG34" s="205"/>
      <c r="CH34" s="205"/>
      <c r="CI34" s="205"/>
      <c r="CJ34" s="205"/>
      <c r="CK34" s="205"/>
      <c r="CL34" s="205"/>
      <c r="CM34" s="205"/>
      <c r="CN34" s="205"/>
      <c r="CO34" s="205"/>
      <c r="CP34" s="205"/>
      <c r="CQ34" s="205"/>
      <c r="CR34" s="205"/>
      <c r="CS34" s="205"/>
      <c r="CT34" s="205"/>
      <c r="CU34" s="205"/>
      <c r="CV34" s="205"/>
      <c r="CW34" s="205"/>
      <c r="CX34" s="205"/>
      <c r="CY34" s="205"/>
      <c r="CZ34" s="205"/>
      <c r="DA34" s="205"/>
      <c r="DB34" s="205"/>
      <c r="DC34" s="205"/>
      <c r="DD34" s="205"/>
      <c r="DE34" s="205"/>
      <c r="DF34" s="205"/>
      <c r="DG34" s="205"/>
      <c r="DH34" s="205"/>
      <c r="DI34" s="205"/>
      <c r="DJ34" s="205"/>
      <c r="DK34" s="205"/>
      <c r="DL34" s="205"/>
      <c r="DM34" s="205"/>
      <c r="DN34" s="205"/>
      <c r="DO34" s="205"/>
      <c r="DP34" s="205"/>
      <c r="DQ34" s="205"/>
      <c r="DR34" s="205"/>
      <c r="DS34" s="205"/>
      <c r="DT34" s="205"/>
      <c r="DU34" s="205"/>
      <c r="DV34" s="205"/>
      <c r="DW34" s="205"/>
      <c r="DX34" s="205"/>
      <c r="DY34" s="205"/>
      <c r="DZ34" s="205"/>
      <c r="EA34" s="205"/>
      <c r="EB34" s="205"/>
      <c r="EC34" s="205"/>
      <c r="ED34" s="205"/>
    </row>
    <row r="35" spans="1:134" ht="15" x14ac:dyDescent="0.25">
      <c r="A35" s="178"/>
      <c r="B35" s="179"/>
      <c r="C35" s="179"/>
      <c r="D35" s="179"/>
      <c r="E35" s="179"/>
      <c r="F35" s="179"/>
      <c r="G35" s="179"/>
      <c r="H35" s="179"/>
      <c r="I35" s="179"/>
      <c r="J35" s="179"/>
      <c r="K35" s="179"/>
      <c r="L35" s="179"/>
      <c r="M35" s="179"/>
      <c r="N35" s="179"/>
      <c r="O35" s="179"/>
      <c r="P35" s="179"/>
      <c r="Q35" s="179"/>
      <c r="R35" s="179"/>
      <c r="S35" s="179"/>
      <c r="T35" s="180"/>
      <c r="U35" s="171">
        <f t="shared" si="0"/>
        <v>46296</v>
      </c>
      <c r="V35" s="172" t="s">
        <v>181</v>
      </c>
      <c r="W35" s="173">
        <v>35.139000000000003</v>
      </c>
      <c r="X35" s="174">
        <v>35.139000000000003</v>
      </c>
      <c r="Y35" s="175">
        <v>20.811032000000001</v>
      </c>
      <c r="Z35" s="175">
        <v>15.392737999999998</v>
      </c>
      <c r="AA35" s="175">
        <v>31.104225999999993</v>
      </c>
      <c r="AB35" s="175">
        <v>32.409004000000003</v>
      </c>
      <c r="AC35" s="175">
        <v>36.495870000000004</v>
      </c>
      <c r="AD35" s="175">
        <v>22.413220000000003</v>
      </c>
      <c r="AE35" s="175">
        <v>37.884300000000003</v>
      </c>
      <c r="AF35" s="175">
        <v>47.385120000000001</v>
      </c>
      <c r="AG35" s="175">
        <v>23.34545</v>
      </c>
      <c r="AH35" s="175">
        <v>20.647929999999999</v>
      </c>
      <c r="AI35" s="175">
        <v>30.664459999999998</v>
      </c>
      <c r="AJ35" s="175">
        <v>41.077690000000004</v>
      </c>
      <c r="AK35" s="175">
        <v>31.060849999999999</v>
      </c>
      <c r="AL35" s="175">
        <v>69.758679999999998</v>
      </c>
      <c r="AM35" s="175">
        <v>20.94511</v>
      </c>
      <c r="AN35" s="175">
        <v>34.908660000000005</v>
      </c>
      <c r="AO35" s="175">
        <v>24.793029999999998</v>
      </c>
      <c r="AP35" s="175">
        <v>40.680699999999995</v>
      </c>
      <c r="AQ35" s="175">
        <v>34.511849999999995</v>
      </c>
      <c r="AR35" s="175">
        <v>29.513770000000001</v>
      </c>
      <c r="AS35" s="175">
        <v>19.080719999999999</v>
      </c>
      <c r="AT35" s="175">
        <v>42.445929999999997</v>
      </c>
      <c r="AU35" s="175">
        <v>56.012860000000003</v>
      </c>
      <c r="AV35" s="175">
        <v>29.236789999999999</v>
      </c>
      <c r="AW35" s="175">
        <v>25.884679999999999</v>
      </c>
      <c r="AX35" s="175">
        <v>63.214149999999897</v>
      </c>
      <c r="AY35" s="175">
        <v>23.663159999999799</v>
      </c>
      <c r="AZ35" s="175">
        <v>24.972269999999799</v>
      </c>
      <c r="BA35" s="175">
        <v>26.040343999999997</v>
      </c>
      <c r="BB35" s="175">
        <v>13.166246000000003</v>
      </c>
      <c r="BC35" s="205"/>
      <c r="BD35" s="205"/>
      <c r="BE35" s="205"/>
      <c r="BF35" s="205"/>
      <c r="BG35" s="205"/>
      <c r="BH35" s="205"/>
      <c r="BI35" s="205"/>
      <c r="BJ35" s="205"/>
      <c r="BK35" s="205"/>
      <c r="BL35" s="205"/>
      <c r="BM35" s="205"/>
      <c r="BN35" s="205"/>
      <c r="BO35" s="205"/>
      <c r="BP35" s="205"/>
      <c r="BQ35" s="205"/>
      <c r="BR35" s="205"/>
      <c r="BS35" s="205"/>
      <c r="BT35" s="205"/>
      <c r="BU35" s="205"/>
      <c r="BV35" s="205"/>
      <c r="BW35" s="205"/>
      <c r="BX35" s="205"/>
      <c r="BY35" s="205"/>
      <c r="BZ35" s="205"/>
      <c r="CA35" s="205"/>
      <c r="CB35" s="205"/>
      <c r="CC35" s="205"/>
      <c r="CD35" s="205"/>
      <c r="CE35" s="205"/>
      <c r="CF35" s="205"/>
      <c r="CG35" s="205"/>
      <c r="CH35" s="205"/>
      <c r="CI35" s="205"/>
      <c r="CJ35" s="205"/>
      <c r="CK35" s="205"/>
      <c r="CL35" s="205"/>
      <c r="CM35" s="205"/>
      <c r="CN35" s="205"/>
      <c r="CO35" s="205"/>
      <c r="CP35" s="205"/>
      <c r="CQ35" s="205"/>
      <c r="CR35" s="205"/>
      <c r="CS35" s="205"/>
      <c r="CT35" s="205"/>
      <c r="CU35" s="205"/>
      <c r="CV35" s="205"/>
      <c r="CW35" s="205"/>
      <c r="CX35" s="205"/>
      <c r="CY35" s="205"/>
      <c r="CZ35" s="205"/>
      <c r="DA35" s="205"/>
      <c r="DB35" s="205"/>
      <c r="DC35" s="205"/>
      <c r="DD35" s="205"/>
      <c r="DE35" s="205"/>
      <c r="DF35" s="205"/>
      <c r="DG35" s="205"/>
      <c r="DH35" s="205"/>
      <c r="DI35" s="205"/>
      <c r="DJ35" s="205"/>
      <c r="DK35" s="205"/>
      <c r="DL35" s="205"/>
      <c r="DM35" s="205"/>
      <c r="DN35" s="205"/>
      <c r="DO35" s="205"/>
      <c r="DP35" s="205"/>
      <c r="DQ35" s="205"/>
      <c r="DR35" s="205"/>
      <c r="DS35" s="205"/>
      <c r="DT35" s="205"/>
      <c r="DU35" s="205"/>
      <c r="DV35" s="205"/>
      <c r="DW35" s="205"/>
      <c r="DX35" s="205"/>
      <c r="DY35" s="205"/>
      <c r="DZ35" s="205"/>
      <c r="EA35" s="205"/>
      <c r="EB35" s="205"/>
      <c r="EC35" s="205"/>
      <c r="ED35" s="205"/>
    </row>
    <row r="36" spans="1:134" ht="15" x14ac:dyDescent="0.25">
      <c r="U36" s="171">
        <f t="shared" si="0"/>
        <v>46327</v>
      </c>
      <c r="V36" s="172" t="s">
        <v>181</v>
      </c>
      <c r="W36" s="173">
        <v>23.611000000000001</v>
      </c>
      <c r="X36" s="174">
        <v>23.611000000000001</v>
      </c>
      <c r="Y36" s="175">
        <v>1.1222839999999996</v>
      </c>
      <c r="Z36" s="175">
        <v>9.8448719999999987</v>
      </c>
      <c r="AA36" s="175">
        <v>28.013811999999998</v>
      </c>
      <c r="AB36" s="175">
        <v>15.793877999999999</v>
      </c>
      <c r="AC36" s="175">
        <v>24.595040000000001</v>
      </c>
      <c r="AD36" s="175">
        <v>18.446279999999998</v>
      </c>
      <c r="AE36" s="175">
        <v>36.495870000000004</v>
      </c>
      <c r="AF36" s="175">
        <v>27.966939999999997</v>
      </c>
      <c r="AG36" s="175">
        <v>25.487599999999997</v>
      </c>
      <c r="AH36" s="175">
        <v>23.10744</v>
      </c>
      <c r="AI36" s="175">
        <v>22.472729999999999</v>
      </c>
      <c r="AJ36" s="175">
        <v>35.166530000000002</v>
      </c>
      <c r="AK36" s="175">
        <v>20.925319999999999</v>
      </c>
      <c r="AL36" s="175">
        <v>16.066120000000002</v>
      </c>
      <c r="AM36" s="175">
        <v>25.54711</v>
      </c>
      <c r="AN36" s="175">
        <v>41.950060000000001</v>
      </c>
      <c r="AO36" s="175">
        <v>23.00787</v>
      </c>
      <c r="AP36" s="175">
        <v>14.39954</v>
      </c>
      <c r="AQ36" s="175">
        <v>23.602700000000002</v>
      </c>
      <c r="AR36" s="175">
        <v>28.581400000000002</v>
      </c>
      <c r="AS36" s="175">
        <v>27.807869999999998</v>
      </c>
      <c r="AT36" s="175">
        <v>24.69378</v>
      </c>
      <c r="AU36" s="175">
        <v>22.293890000000001</v>
      </c>
      <c r="AV36" s="175">
        <v>27.888010000000101</v>
      </c>
      <c r="AW36" s="175">
        <v>24.873090000000097</v>
      </c>
      <c r="AX36" s="175">
        <v>23.24662</v>
      </c>
      <c r="AY36" s="175">
        <v>25.646650000000101</v>
      </c>
      <c r="AZ36" s="175">
        <v>24.793749999999999</v>
      </c>
      <c r="BA36" s="175">
        <v>17.507805999999995</v>
      </c>
      <c r="BB36" s="175">
        <v>8.8944699999999983</v>
      </c>
      <c r="BC36" s="205"/>
      <c r="BD36" s="205"/>
      <c r="BE36" s="205"/>
      <c r="BF36" s="205"/>
      <c r="BG36" s="205"/>
      <c r="BH36" s="205"/>
      <c r="BI36" s="205"/>
      <c r="BJ36" s="205"/>
      <c r="BK36" s="205"/>
      <c r="BL36" s="205"/>
      <c r="BM36" s="205"/>
      <c r="BN36" s="205"/>
      <c r="BO36" s="205"/>
      <c r="BP36" s="205"/>
      <c r="BQ36" s="205"/>
      <c r="BR36" s="205"/>
      <c r="BS36" s="205"/>
      <c r="BT36" s="205"/>
      <c r="BU36" s="205"/>
      <c r="BV36" s="205"/>
      <c r="BW36" s="205"/>
      <c r="BX36" s="205"/>
      <c r="BY36" s="205"/>
      <c r="BZ36" s="205"/>
      <c r="CA36" s="205"/>
      <c r="CB36" s="205"/>
      <c r="CC36" s="205"/>
      <c r="CD36" s="205"/>
      <c r="CE36" s="205"/>
      <c r="CF36" s="205"/>
      <c r="CG36" s="205"/>
      <c r="CH36" s="205"/>
      <c r="CI36" s="205"/>
      <c r="CJ36" s="205"/>
      <c r="CK36" s="205"/>
      <c r="CL36" s="205"/>
      <c r="CM36" s="205"/>
      <c r="CN36" s="205"/>
      <c r="CO36" s="205"/>
      <c r="CP36" s="205"/>
      <c r="CQ36" s="205"/>
      <c r="CR36" s="205"/>
      <c r="CS36" s="205"/>
      <c r="CT36" s="205"/>
      <c r="CU36" s="205"/>
      <c r="CV36" s="205"/>
      <c r="CW36" s="205"/>
      <c r="CX36" s="205"/>
      <c r="CY36" s="205"/>
      <c r="CZ36" s="205"/>
      <c r="DA36" s="205"/>
      <c r="DB36" s="205"/>
      <c r="DC36" s="205"/>
      <c r="DD36" s="205"/>
      <c r="DE36" s="205"/>
      <c r="DF36" s="205"/>
      <c r="DG36" s="205"/>
      <c r="DH36" s="205"/>
      <c r="DI36" s="205"/>
      <c r="DJ36" s="205"/>
      <c r="DK36" s="205"/>
      <c r="DL36" s="205"/>
      <c r="DM36" s="205"/>
      <c r="DN36" s="205"/>
      <c r="DO36" s="205"/>
      <c r="DP36" s="205"/>
      <c r="DQ36" s="205"/>
      <c r="DR36" s="205"/>
      <c r="DS36" s="205"/>
      <c r="DT36" s="205"/>
      <c r="DU36" s="205"/>
      <c r="DV36" s="205"/>
      <c r="DW36" s="205"/>
      <c r="DX36" s="205"/>
      <c r="DY36" s="205"/>
      <c r="DZ36" s="205"/>
      <c r="EA36" s="205"/>
      <c r="EB36" s="205"/>
      <c r="EC36" s="205"/>
      <c r="ED36" s="205"/>
    </row>
    <row r="37" spans="1:134" ht="15" x14ac:dyDescent="0.25">
      <c r="B37" s="248" t="s">
        <v>127</v>
      </c>
      <c r="C37" s="248"/>
      <c r="D37" s="248"/>
      <c r="E37" s="248"/>
      <c r="F37" s="248"/>
      <c r="G37" s="248"/>
      <c r="H37" s="248"/>
      <c r="I37" s="248"/>
      <c r="J37" s="248"/>
      <c r="K37" s="248"/>
      <c r="L37" s="248"/>
      <c r="M37" s="248"/>
      <c r="N37" s="248"/>
      <c r="O37" s="248"/>
      <c r="P37" s="248"/>
      <c r="Q37" s="248"/>
      <c r="U37" s="171">
        <f t="shared" ref="U37:U68" si="1">IF((ROW()-3)&lt;=LOOKUP($B$6,TimestepID,Duration),EDATE(U36,1),"")</f>
        <v>46357</v>
      </c>
      <c r="V37" s="172" t="s">
        <v>181</v>
      </c>
      <c r="W37" s="173">
        <v>27.126000000000001</v>
      </c>
      <c r="X37" s="174">
        <v>27.126000000000001</v>
      </c>
      <c r="Y37" s="175">
        <v>-6.7709719999999995</v>
      </c>
      <c r="Z37" s="175">
        <v>0.60159199999999691</v>
      </c>
      <c r="AA37" s="175">
        <v>44.223798000000002</v>
      </c>
      <c r="AB37" s="175">
        <v>1.110544</v>
      </c>
      <c r="AC37" s="175">
        <v>15.07438</v>
      </c>
      <c r="AD37" s="175">
        <v>12.69421</v>
      </c>
      <c r="AE37" s="175">
        <v>35.305790000000002</v>
      </c>
      <c r="AF37" s="175">
        <v>29.355370000000001</v>
      </c>
      <c r="AG37" s="175">
        <v>13.4876</v>
      </c>
      <c r="AH37" s="175">
        <v>18.723970000000001</v>
      </c>
      <c r="AI37" s="175">
        <v>15.471069999999999</v>
      </c>
      <c r="AJ37" s="175">
        <v>19.100490000000001</v>
      </c>
      <c r="AK37" s="175">
        <v>3.9664899999999998</v>
      </c>
      <c r="AL37" s="175">
        <v>23.801650000000002</v>
      </c>
      <c r="AM37" s="175">
        <v>57.520660000000007</v>
      </c>
      <c r="AN37" s="175">
        <v>23.99954</v>
      </c>
      <c r="AO37" s="175">
        <v>19.4375</v>
      </c>
      <c r="AP37" s="175">
        <v>33.916870000000003</v>
      </c>
      <c r="AQ37" s="175">
        <v>31.734860000000001</v>
      </c>
      <c r="AR37" s="175">
        <v>22.7103</v>
      </c>
      <c r="AS37" s="175">
        <v>25.368259999999999</v>
      </c>
      <c r="AT37" s="175">
        <v>31.6557</v>
      </c>
      <c r="AU37" s="175">
        <v>22.412740000000003</v>
      </c>
      <c r="AV37" s="175">
        <v>36.377389999999899</v>
      </c>
      <c r="AW37" s="175">
        <v>25.983849999999997</v>
      </c>
      <c r="AX37" s="175">
        <v>23.544150000000002</v>
      </c>
      <c r="AY37" s="175">
        <v>39.471650000000103</v>
      </c>
      <c r="AZ37" s="175">
        <v>24.5160599999999</v>
      </c>
      <c r="BA37" s="175">
        <v>8.4644880000000011</v>
      </c>
      <c r="BB37" s="175">
        <v>2.3967059999999982</v>
      </c>
      <c r="BC37" s="205"/>
      <c r="BD37" s="205"/>
      <c r="BE37" s="205"/>
      <c r="BF37" s="205"/>
      <c r="BG37" s="205"/>
      <c r="BH37" s="205"/>
      <c r="BI37" s="205"/>
      <c r="BJ37" s="205"/>
      <c r="BK37" s="205"/>
      <c r="BL37" s="205"/>
      <c r="BM37" s="205"/>
      <c r="BN37" s="205"/>
      <c r="BO37" s="205"/>
      <c r="BP37" s="205"/>
      <c r="BQ37" s="205"/>
      <c r="BR37" s="205"/>
      <c r="BS37" s="205"/>
      <c r="BT37" s="205"/>
      <c r="BU37" s="205"/>
      <c r="BV37" s="205"/>
      <c r="BW37" s="205"/>
      <c r="BX37" s="205"/>
      <c r="BY37" s="205"/>
      <c r="BZ37" s="205"/>
      <c r="CA37" s="205"/>
      <c r="CB37" s="205"/>
      <c r="CC37" s="205"/>
      <c r="CD37" s="205"/>
      <c r="CE37" s="205"/>
      <c r="CF37" s="205"/>
      <c r="CG37" s="205"/>
      <c r="CH37" s="205"/>
      <c r="CI37" s="205"/>
      <c r="CJ37" s="205"/>
      <c r="CK37" s="205"/>
      <c r="CL37" s="205"/>
      <c r="CM37" s="205"/>
      <c r="CN37" s="205"/>
      <c r="CO37" s="205"/>
      <c r="CP37" s="205"/>
      <c r="CQ37" s="205"/>
      <c r="CR37" s="205"/>
      <c r="CS37" s="205"/>
      <c r="CT37" s="205"/>
      <c r="CU37" s="205"/>
      <c r="CV37" s="205"/>
      <c r="CW37" s="205"/>
      <c r="CX37" s="205"/>
      <c r="CY37" s="205"/>
      <c r="CZ37" s="205"/>
      <c r="DA37" s="205"/>
      <c r="DB37" s="205"/>
      <c r="DC37" s="205"/>
      <c r="DD37" s="205"/>
      <c r="DE37" s="205"/>
      <c r="DF37" s="205"/>
      <c r="DG37" s="205"/>
      <c r="DH37" s="205"/>
      <c r="DI37" s="205"/>
      <c r="DJ37" s="205"/>
      <c r="DK37" s="205"/>
      <c r="DL37" s="205"/>
      <c r="DM37" s="205"/>
      <c r="DN37" s="205"/>
      <c r="DO37" s="205"/>
      <c r="DP37" s="205"/>
      <c r="DQ37" s="205"/>
      <c r="DR37" s="205"/>
      <c r="DS37" s="205"/>
      <c r="DT37" s="205"/>
      <c r="DU37" s="205"/>
      <c r="DV37" s="205"/>
      <c r="DW37" s="205"/>
      <c r="DX37" s="205"/>
      <c r="DY37" s="205"/>
      <c r="DZ37" s="205"/>
      <c r="EA37" s="205"/>
      <c r="EB37" s="205"/>
      <c r="EC37" s="205"/>
      <c r="ED37" s="205"/>
    </row>
    <row r="38" spans="1:134" ht="15" x14ac:dyDescent="0.25">
      <c r="B38" s="248"/>
      <c r="C38" s="248"/>
      <c r="D38" s="248"/>
      <c r="E38" s="248"/>
      <c r="F38" s="248"/>
      <c r="G38" s="248"/>
      <c r="H38" s="248"/>
      <c r="I38" s="248"/>
      <c r="J38" s="248"/>
      <c r="K38" s="248"/>
      <c r="L38" s="248"/>
      <c r="M38" s="248"/>
      <c r="N38" s="248"/>
      <c r="O38" s="248"/>
      <c r="P38" s="248"/>
      <c r="Q38" s="248"/>
      <c r="U38" s="171">
        <f t="shared" si="1"/>
        <v>46388</v>
      </c>
      <c r="V38" s="172" t="s">
        <v>181</v>
      </c>
      <c r="W38" s="173">
        <v>29.402999999999999</v>
      </c>
      <c r="X38" s="174">
        <v>29.402999999999999</v>
      </c>
      <c r="Y38" s="175">
        <v>-19.261465999999999</v>
      </c>
      <c r="Z38" s="175">
        <v>-11.55139</v>
      </c>
      <c r="AA38" s="175">
        <v>25.526097999999998</v>
      </c>
      <c r="AB38" s="175">
        <v>1.3745679999999993</v>
      </c>
      <c r="AC38" s="175">
        <v>21.421490000000002</v>
      </c>
      <c r="AD38" s="175">
        <v>24.198349999999998</v>
      </c>
      <c r="AE38" s="175">
        <v>42.049589999999995</v>
      </c>
      <c r="AF38" s="175">
        <v>21.61983</v>
      </c>
      <c r="AG38" s="175">
        <v>18.446279999999998</v>
      </c>
      <c r="AH38" s="175">
        <v>23.206610000000001</v>
      </c>
      <c r="AI38" s="175">
        <v>20.033060000000003</v>
      </c>
      <c r="AJ38" s="175">
        <v>101.09752</v>
      </c>
      <c r="AK38" s="175">
        <v>22.61157</v>
      </c>
      <c r="AL38" s="175">
        <v>23.206610000000001</v>
      </c>
      <c r="AM38" s="175">
        <v>42.247930000000004</v>
      </c>
      <c r="AN38" s="175">
        <v>34.11524</v>
      </c>
      <c r="AO38" s="175">
        <v>41.255679999999998</v>
      </c>
      <c r="AP38" s="175">
        <v>24.792830000000002</v>
      </c>
      <c r="AQ38" s="175">
        <v>40.065640000000002</v>
      </c>
      <c r="AR38" s="175">
        <v>37.883839999999999</v>
      </c>
      <c r="AS38" s="175">
        <v>23.007810000000003</v>
      </c>
      <c r="AT38" s="175">
        <v>30.743310000000001</v>
      </c>
      <c r="AU38" s="175">
        <v>36.496400000000001</v>
      </c>
      <c r="AV38" s="175">
        <v>45.025449999999999</v>
      </c>
      <c r="AW38" s="175">
        <v>23.802</v>
      </c>
      <c r="AX38" s="175">
        <v>42.050199999999904</v>
      </c>
      <c r="AY38" s="175">
        <v>26.777249999999999</v>
      </c>
      <c r="AZ38" s="175">
        <v>29.809785999999992</v>
      </c>
      <c r="BA38" s="175">
        <v>0.14888199999999779</v>
      </c>
      <c r="BB38" s="175">
        <v>188.36769600000002</v>
      </c>
      <c r="BC38" s="205"/>
      <c r="BD38" s="205"/>
      <c r="BE38" s="205"/>
      <c r="BF38" s="205"/>
      <c r="BG38" s="205"/>
      <c r="BH38" s="205"/>
      <c r="BI38" s="205"/>
      <c r="BJ38" s="205"/>
      <c r="BK38" s="205"/>
      <c r="BL38" s="205"/>
      <c r="BM38" s="205"/>
      <c r="BN38" s="205"/>
      <c r="BO38" s="205"/>
      <c r="BP38" s="205"/>
      <c r="BQ38" s="205"/>
      <c r="BR38" s="205"/>
      <c r="BS38" s="205"/>
      <c r="BT38" s="205"/>
      <c r="BU38" s="205"/>
      <c r="BV38" s="205"/>
      <c r="BW38" s="205"/>
      <c r="BX38" s="205"/>
      <c r="BY38" s="205"/>
      <c r="BZ38" s="205"/>
      <c r="CA38" s="205"/>
      <c r="CB38" s="205"/>
      <c r="CC38" s="205"/>
      <c r="CD38" s="205"/>
      <c r="CE38" s="205"/>
      <c r="CF38" s="205"/>
      <c r="CG38" s="205"/>
      <c r="CH38" s="205"/>
      <c r="CI38" s="205"/>
      <c r="CJ38" s="205"/>
      <c r="CK38" s="205"/>
      <c r="CL38" s="205"/>
      <c r="CM38" s="205"/>
      <c r="CN38" s="205"/>
      <c r="CO38" s="205"/>
      <c r="CP38" s="205"/>
      <c r="CQ38" s="205"/>
      <c r="CR38" s="205"/>
      <c r="CS38" s="205"/>
      <c r="CT38" s="205"/>
      <c r="CU38" s="205"/>
      <c r="CV38" s="205"/>
      <c r="CW38" s="205"/>
      <c r="CX38" s="205"/>
      <c r="CY38" s="205"/>
      <c r="CZ38" s="205"/>
      <c r="DA38" s="205"/>
      <c r="DB38" s="205"/>
      <c r="DC38" s="205"/>
      <c r="DD38" s="205"/>
      <c r="DE38" s="205"/>
      <c r="DF38" s="205"/>
      <c r="DG38" s="205"/>
      <c r="DH38" s="205"/>
      <c r="DI38" s="205"/>
      <c r="DJ38" s="205"/>
      <c r="DK38" s="205"/>
      <c r="DL38" s="205"/>
      <c r="DM38" s="205"/>
      <c r="DN38" s="205"/>
      <c r="DO38" s="205"/>
      <c r="DP38" s="205"/>
      <c r="DQ38" s="205"/>
      <c r="DR38" s="205"/>
      <c r="DS38" s="205"/>
      <c r="DT38" s="205"/>
      <c r="DU38" s="205"/>
      <c r="DV38" s="205"/>
      <c r="DW38" s="205"/>
      <c r="DX38" s="205"/>
      <c r="DY38" s="205"/>
      <c r="DZ38" s="205"/>
      <c r="EA38" s="205"/>
      <c r="EB38" s="205"/>
      <c r="EC38" s="205"/>
      <c r="ED38" s="205"/>
    </row>
    <row r="39" spans="1:134" ht="15" x14ac:dyDescent="0.25">
      <c r="B39" s="248"/>
      <c r="C39" s="248"/>
      <c r="D39" s="248"/>
      <c r="E39" s="248"/>
      <c r="F39" s="248"/>
      <c r="G39" s="248"/>
      <c r="H39" s="248"/>
      <c r="I39" s="248"/>
      <c r="J39" s="248"/>
      <c r="K39" s="248"/>
      <c r="L39" s="248"/>
      <c r="M39" s="248"/>
      <c r="N39" s="248"/>
      <c r="O39" s="248"/>
      <c r="P39" s="248"/>
      <c r="Q39" s="248"/>
      <c r="U39" s="171">
        <f t="shared" si="1"/>
        <v>46419</v>
      </c>
      <c r="V39" s="172" t="s">
        <v>181</v>
      </c>
      <c r="W39" s="173">
        <v>35.088000000000001</v>
      </c>
      <c r="X39" s="174">
        <v>35.088000000000001</v>
      </c>
      <c r="Y39" s="175">
        <v>-9.7793939999999999</v>
      </c>
      <c r="Z39" s="175">
        <v>38.657699999999991</v>
      </c>
      <c r="AA39" s="175">
        <v>12.339405999999999</v>
      </c>
      <c r="AB39" s="175">
        <v>23.60331</v>
      </c>
      <c r="AC39" s="175">
        <v>17.2562</v>
      </c>
      <c r="AD39" s="175">
        <v>16.066120000000002</v>
      </c>
      <c r="AE39" s="175">
        <v>48.99174</v>
      </c>
      <c r="AF39" s="175">
        <v>36.297519999999999</v>
      </c>
      <c r="AG39" s="175">
        <v>25.745450000000002</v>
      </c>
      <c r="AH39" s="175">
        <v>24.39669</v>
      </c>
      <c r="AI39" s="175">
        <v>35.66281</v>
      </c>
      <c r="AJ39" s="175">
        <v>125.57355</v>
      </c>
      <c r="AK39" s="175">
        <v>20.429749999999999</v>
      </c>
      <c r="AL39" s="175">
        <v>29.355370000000001</v>
      </c>
      <c r="AM39" s="175">
        <v>90.644630000000006</v>
      </c>
      <c r="AN39" s="175">
        <v>38.478989999999996</v>
      </c>
      <c r="AO39" s="175">
        <v>35.16657</v>
      </c>
      <c r="AP39" s="175">
        <v>33.321769999999994</v>
      </c>
      <c r="AQ39" s="175">
        <v>18.842610000000001</v>
      </c>
      <c r="AR39" s="175">
        <v>38.875690000000006</v>
      </c>
      <c r="AS39" s="175">
        <v>32.449240000000003</v>
      </c>
      <c r="AT39" s="175">
        <v>39.450900000000004</v>
      </c>
      <c r="AU39" s="175">
        <v>41.375809999999994</v>
      </c>
      <c r="AV39" s="175">
        <v>62.678599999999996</v>
      </c>
      <c r="AW39" s="175">
        <v>22.2151999999999</v>
      </c>
      <c r="AX39" s="175">
        <v>72.001050000000006</v>
      </c>
      <c r="AY39" s="175">
        <v>37.884849999999894</v>
      </c>
      <c r="AZ39" s="175">
        <v>19.033522000000001</v>
      </c>
      <c r="BA39" s="175">
        <v>7.0302340000000001</v>
      </c>
      <c r="BB39" s="175">
        <v>85.799055999999993</v>
      </c>
      <c r="BC39" s="205"/>
      <c r="BD39" s="205"/>
      <c r="BE39" s="205"/>
      <c r="BF39" s="205"/>
      <c r="BG39" s="205"/>
      <c r="BH39" s="205"/>
      <c r="BI39" s="205"/>
      <c r="BJ39" s="205"/>
      <c r="BK39" s="205"/>
      <c r="BL39" s="205"/>
      <c r="BM39" s="205"/>
      <c r="BN39" s="205"/>
      <c r="BO39" s="205"/>
      <c r="BP39" s="205"/>
      <c r="BQ39" s="205"/>
      <c r="BR39" s="205"/>
      <c r="BS39" s="205"/>
      <c r="BT39" s="205"/>
      <c r="BU39" s="205"/>
      <c r="BV39" s="205"/>
      <c r="BW39" s="205"/>
      <c r="BX39" s="205"/>
      <c r="BY39" s="205"/>
      <c r="BZ39" s="205"/>
      <c r="CA39" s="205"/>
      <c r="CB39" s="205"/>
      <c r="CC39" s="205"/>
      <c r="CD39" s="205"/>
      <c r="CE39" s="205"/>
      <c r="CF39" s="205"/>
      <c r="CG39" s="205"/>
      <c r="CH39" s="205"/>
      <c r="CI39" s="205"/>
      <c r="CJ39" s="205"/>
      <c r="CK39" s="205"/>
      <c r="CL39" s="205"/>
      <c r="CM39" s="205"/>
      <c r="CN39" s="205"/>
      <c r="CO39" s="205"/>
      <c r="CP39" s="205"/>
      <c r="CQ39" s="205"/>
      <c r="CR39" s="205"/>
      <c r="CS39" s="205"/>
      <c r="CT39" s="205"/>
      <c r="CU39" s="205"/>
      <c r="CV39" s="205"/>
      <c r="CW39" s="205"/>
      <c r="CX39" s="205"/>
      <c r="CY39" s="205"/>
      <c r="CZ39" s="205"/>
      <c r="DA39" s="205"/>
      <c r="DB39" s="205"/>
      <c r="DC39" s="205"/>
      <c r="DD39" s="205"/>
      <c r="DE39" s="205"/>
      <c r="DF39" s="205"/>
      <c r="DG39" s="205"/>
      <c r="DH39" s="205"/>
      <c r="DI39" s="205"/>
      <c r="DJ39" s="205"/>
      <c r="DK39" s="205"/>
      <c r="DL39" s="205"/>
      <c r="DM39" s="205"/>
      <c r="DN39" s="205"/>
      <c r="DO39" s="205"/>
      <c r="DP39" s="205"/>
      <c r="DQ39" s="205"/>
      <c r="DR39" s="205"/>
      <c r="DS39" s="205"/>
      <c r="DT39" s="205"/>
      <c r="DU39" s="205"/>
      <c r="DV39" s="205"/>
      <c r="DW39" s="205"/>
      <c r="DX39" s="205"/>
      <c r="DY39" s="205"/>
      <c r="DZ39" s="205"/>
      <c r="EA39" s="205"/>
      <c r="EB39" s="205"/>
      <c r="EC39" s="205"/>
      <c r="ED39" s="205"/>
    </row>
    <row r="40" spans="1:134" ht="15" x14ac:dyDescent="0.25">
      <c r="O40" s="181"/>
      <c r="P40" s="181"/>
      <c r="U40" s="171">
        <f t="shared" si="1"/>
        <v>46447</v>
      </c>
      <c r="V40" s="172" t="s">
        <v>181</v>
      </c>
      <c r="W40" s="173">
        <v>76.022000000000006</v>
      </c>
      <c r="X40" s="174">
        <v>76.022000000000006</v>
      </c>
      <c r="Y40" s="175">
        <v>18.785719999999998</v>
      </c>
      <c r="Z40" s="175">
        <v>66.418819999999997</v>
      </c>
      <c r="AA40" s="175">
        <v>7.6782579999999996</v>
      </c>
      <c r="AB40" s="175">
        <v>63.272730000000003</v>
      </c>
      <c r="AC40" s="175">
        <v>48.99174</v>
      </c>
      <c r="AD40" s="175">
        <v>19.834709999999998</v>
      </c>
      <c r="AE40" s="175">
        <v>54.009920000000001</v>
      </c>
      <c r="AF40" s="175">
        <v>55.160330000000002</v>
      </c>
      <c r="AG40" s="175">
        <v>23.22645</v>
      </c>
      <c r="AH40" s="175">
        <v>42.842980000000004</v>
      </c>
      <c r="AI40" s="175">
        <v>27.59008</v>
      </c>
      <c r="AJ40" s="175">
        <v>69.104129999999998</v>
      </c>
      <c r="AK40" s="175">
        <v>49.190080000000002</v>
      </c>
      <c r="AL40" s="175">
        <v>44.628099999999996</v>
      </c>
      <c r="AM40" s="175">
        <v>82.373550000000009</v>
      </c>
      <c r="AN40" s="175">
        <v>74.04258999999999</v>
      </c>
      <c r="AO40" s="175">
        <v>59.404600000000002</v>
      </c>
      <c r="AP40" s="175">
        <v>42.445689999999999</v>
      </c>
      <c r="AQ40" s="175">
        <v>22.21454</v>
      </c>
      <c r="AR40" s="175">
        <v>58.769889999999997</v>
      </c>
      <c r="AS40" s="175">
        <v>31.517060000000001</v>
      </c>
      <c r="AT40" s="175">
        <v>41.176480000000005</v>
      </c>
      <c r="AU40" s="175">
        <v>36.615409999999905</v>
      </c>
      <c r="AV40" s="175">
        <v>63.888529999999896</v>
      </c>
      <c r="AW40" s="175">
        <v>26.578900000000001</v>
      </c>
      <c r="AX40" s="175">
        <v>124.9605</v>
      </c>
      <c r="AY40" s="175">
        <v>70.0175499999999</v>
      </c>
      <c r="AZ40" s="175">
        <v>37.985829999999993</v>
      </c>
      <c r="BA40" s="175">
        <v>23.852601999999997</v>
      </c>
      <c r="BB40" s="175">
        <v>33.571293999999995</v>
      </c>
      <c r="BC40" s="205"/>
      <c r="BD40" s="205"/>
      <c r="BE40" s="205"/>
      <c r="BF40" s="205"/>
      <c r="BG40" s="205"/>
      <c r="BH40" s="205"/>
      <c r="BI40" s="205"/>
      <c r="BJ40" s="205"/>
      <c r="BK40" s="205"/>
      <c r="BL40" s="205"/>
      <c r="BM40" s="205"/>
      <c r="BN40" s="205"/>
      <c r="BO40" s="205"/>
      <c r="BP40" s="205"/>
      <c r="BQ40" s="205"/>
      <c r="BR40" s="205"/>
      <c r="BS40" s="205"/>
      <c r="BT40" s="205"/>
      <c r="BU40" s="205"/>
      <c r="BV40" s="205"/>
      <c r="BW40" s="205"/>
      <c r="BX40" s="205"/>
      <c r="BY40" s="205"/>
      <c r="BZ40" s="205"/>
      <c r="CA40" s="205"/>
      <c r="CB40" s="205"/>
      <c r="CC40" s="205"/>
      <c r="CD40" s="205"/>
      <c r="CE40" s="205"/>
      <c r="CF40" s="205"/>
      <c r="CG40" s="205"/>
      <c r="CH40" s="205"/>
      <c r="CI40" s="205"/>
      <c r="CJ40" s="205"/>
      <c r="CK40" s="205"/>
      <c r="CL40" s="205"/>
      <c r="CM40" s="205"/>
      <c r="CN40" s="205"/>
      <c r="CO40" s="205"/>
      <c r="CP40" s="205"/>
      <c r="CQ40" s="205"/>
      <c r="CR40" s="205"/>
      <c r="CS40" s="205"/>
      <c r="CT40" s="205"/>
      <c r="CU40" s="205"/>
      <c r="CV40" s="205"/>
      <c r="CW40" s="205"/>
      <c r="CX40" s="205"/>
      <c r="CY40" s="205"/>
      <c r="CZ40" s="205"/>
      <c r="DA40" s="205"/>
      <c r="DB40" s="205"/>
      <c r="DC40" s="205"/>
      <c r="DD40" s="205"/>
      <c r="DE40" s="205"/>
      <c r="DF40" s="205"/>
      <c r="DG40" s="205"/>
      <c r="DH40" s="205"/>
      <c r="DI40" s="205"/>
      <c r="DJ40" s="205"/>
      <c r="DK40" s="205"/>
      <c r="DL40" s="205"/>
      <c r="DM40" s="205"/>
      <c r="DN40" s="205"/>
      <c r="DO40" s="205"/>
      <c r="DP40" s="205"/>
      <c r="DQ40" s="205"/>
      <c r="DR40" s="205"/>
      <c r="DS40" s="205"/>
      <c r="DT40" s="205"/>
      <c r="DU40" s="205"/>
      <c r="DV40" s="205"/>
      <c r="DW40" s="205"/>
      <c r="DX40" s="205"/>
      <c r="DY40" s="205"/>
      <c r="DZ40" s="205"/>
      <c r="EA40" s="205"/>
      <c r="EB40" s="205"/>
      <c r="EC40" s="205"/>
      <c r="ED40" s="205"/>
    </row>
    <row r="41" spans="1:134" ht="15" x14ac:dyDescent="0.25">
      <c r="C41" s="156">
        <v>2</v>
      </c>
      <c r="O41" s="181"/>
      <c r="P41" s="181"/>
      <c r="U41" s="171">
        <f t="shared" si="1"/>
        <v>46478</v>
      </c>
      <c r="V41" s="172" t="s">
        <v>181</v>
      </c>
      <c r="W41" s="173">
        <v>52.514000000000003</v>
      </c>
      <c r="X41" s="174">
        <v>52.514000000000003</v>
      </c>
      <c r="Y41" s="175">
        <v>-2.5694920000000012</v>
      </c>
      <c r="Z41" s="175">
        <v>-26.212883999999999</v>
      </c>
      <c r="AA41" s="175">
        <v>3.6764540000000014</v>
      </c>
      <c r="AB41" s="175">
        <v>29.157019999999999</v>
      </c>
      <c r="AC41" s="175">
        <v>70.294210000000007</v>
      </c>
      <c r="AD41" s="175">
        <v>23.60331</v>
      </c>
      <c r="AE41" s="175">
        <v>16.8</v>
      </c>
      <c r="AF41" s="175">
        <v>35.028100000000002</v>
      </c>
      <c r="AG41" s="175">
        <v>13.62645</v>
      </c>
      <c r="AH41" s="175">
        <v>32.747109999999999</v>
      </c>
      <c r="AI41" s="175">
        <v>39.133879999999998</v>
      </c>
      <c r="AJ41" s="175">
        <v>90.902479999999997</v>
      </c>
      <c r="AK41" s="175">
        <v>33.758679999999998</v>
      </c>
      <c r="AL41" s="175">
        <v>33.699169999999995</v>
      </c>
      <c r="AM41" s="175">
        <v>29.79214</v>
      </c>
      <c r="AN41" s="175">
        <v>43.080640000000002</v>
      </c>
      <c r="AO41" s="175">
        <v>88.700450000000004</v>
      </c>
      <c r="AP41" s="175">
        <v>43.635820000000002</v>
      </c>
      <c r="AQ41" s="175">
        <v>17.01784</v>
      </c>
      <c r="AR41" s="175">
        <v>26.498860000000001</v>
      </c>
      <c r="AS41" s="175">
        <v>22.988139999999998</v>
      </c>
      <c r="AT41" s="175">
        <v>25.348419999999997</v>
      </c>
      <c r="AU41" s="175">
        <v>31.934349999999899</v>
      </c>
      <c r="AV41" s="175">
        <v>40.2452100000001</v>
      </c>
      <c r="AW41" s="175">
        <v>24.198700000000002</v>
      </c>
      <c r="AX41" s="175">
        <v>43.240300000000097</v>
      </c>
      <c r="AY41" s="175">
        <v>39.828680000000105</v>
      </c>
      <c r="AZ41" s="175">
        <v>41.938178000000001</v>
      </c>
      <c r="BA41" s="175">
        <v>40.074694000000001</v>
      </c>
      <c r="BB41" s="175">
        <v>1.3631199999999954</v>
      </c>
      <c r="BC41" s="205"/>
      <c r="BD41" s="205"/>
      <c r="BE41" s="205"/>
      <c r="BF41" s="205"/>
      <c r="BG41" s="205"/>
      <c r="BH41" s="205"/>
      <c r="BI41" s="205"/>
      <c r="BJ41" s="205"/>
      <c r="BK41" s="205"/>
      <c r="BL41" s="205"/>
      <c r="BM41" s="205"/>
      <c r="BN41" s="205"/>
      <c r="BO41" s="205"/>
      <c r="BP41" s="205"/>
      <c r="BQ41" s="205"/>
      <c r="BR41" s="205"/>
      <c r="BS41" s="205"/>
      <c r="BT41" s="205"/>
      <c r="BU41" s="205"/>
      <c r="BV41" s="205"/>
      <c r="BW41" s="205"/>
      <c r="BX41" s="205"/>
      <c r="BY41" s="205"/>
      <c r="BZ41" s="205"/>
      <c r="CA41" s="205"/>
      <c r="CB41" s="205"/>
      <c r="CC41" s="205"/>
      <c r="CD41" s="205"/>
      <c r="CE41" s="205"/>
      <c r="CF41" s="205"/>
      <c r="CG41" s="205"/>
      <c r="CH41" s="205"/>
      <c r="CI41" s="205"/>
      <c r="CJ41" s="205"/>
      <c r="CK41" s="205"/>
      <c r="CL41" s="205"/>
      <c r="CM41" s="205"/>
      <c r="CN41" s="205"/>
      <c r="CO41" s="205"/>
      <c r="CP41" s="205"/>
      <c r="CQ41" s="205"/>
      <c r="CR41" s="205"/>
      <c r="CS41" s="205"/>
      <c r="CT41" s="205"/>
      <c r="CU41" s="205"/>
      <c r="CV41" s="205"/>
      <c r="CW41" s="205"/>
      <c r="CX41" s="205"/>
      <c r="CY41" s="205"/>
      <c r="CZ41" s="205"/>
      <c r="DA41" s="205"/>
      <c r="DB41" s="205"/>
      <c r="DC41" s="205"/>
      <c r="DD41" s="205"/>
      <c r="DE41" s="205"/>
      <c r="DF41" s="205"/>
      <c r="DG41" s="205"/>
      <c r="DH41" s="205"/>
      <c r="DI41" s="205"/>
      <c r="DJ41" s="205"/>
      <c r="DK41" s="205"/>
      <c r="DL41" s="205"/>
      <c r="DM41" s="205"/>
      <c r="DN41" s="205"/>
      <c r="DO41" s="205"/>
      <c r="DP41" s="205"/>
      <c r="DQ41" s="205"/>
      <c r="DR41" s="205"/>
      <c r="DS41" s="205"/>
      <c r="DT41" s="205"/>
      <c r="DU41" s="205"/>
      <c r="DV41" s="205"/>
      <c r="DW41" s="205"/>
      <c r="DX41" s="205"/>
      <c r="DY41" s="205"/>
      <c r="DZ41" s="205"/>
      <c r="EA41" s="205"/>
      <c r="EB41" s="205"/>
      <c r="EC41" s="205"/>
      <c r="ED41" s="205"/>
    </row>
    <row r="42" spans="1:134" ht="15" x14ac:dyDescent="0.25">
      <c r="A42" s="182" t="str">
        <f ca="1">LEFT(CELL("filename"),FIND("[",CELL("filename"),1)-1)</f>
        <v>C:\Temp\03_March\Inflow Forecasts\</v>
      </c>
      <c r="O42" s="181"/>
      <c r="P42" s="181"/>
      <c r="U42" s="171">
        <f t="shared" si="1"/>
        <v>46508</v>
      </c>
      <c r="V42" s="172" t="s">
        <v>181</v>
      </c>
      <c r="W42" s="173">
        <v>23.488</v>
      </c>
      <c r="X42" s="174">
        <v>23.488</v>
      </c>
      <c r="Y42" s="175">
        <v>-5.5054859999999994</v>
      </c>
      <c r="Z42" s="175">
        <v>-26.211384000000006</v>
      </c>
      <c r="AA42" s="175">
        <v>7.738929999999999</v>
      </c>
      <c r="AB42" s="175">
        <v>15.471069999999999</v>
      </c>
      <c r="AC42" s="175">
        <v>41.137190000000004</v>
      </c>
      <c r="AD42" s="175">
        <v>13.289260000000001</v>
      </c>
      <c r="AE42" s="175">
        <v>27.570250000000001</v>
      </c>
      <c r="AF42" s="175">
        <v>34.690910000000002</v>
      </c>
      <c r="AG42" s="175">
        <v>21.163640000000001</v>
      </c>
      <c r="AH42" s="175">
        <v>23.543800000000001</v>
      </c>
      <c r="AI42" s="175">
        <v>34.333880000000001</v>
      </c>
      <c r="AJ42" s="175">
        <v>67.140500000000003</v>
      </c>
      <c r="AK42" s="175">
        <v>34.274380000000001</v>
      </c>
      <c r="AL42" s="175">
        <v>36.813220000000001</v>
      </c>
      <c r="AM42" s="175">
        <v>20.429749999999999</v>
      </c>
      <c r="AN42" s="175">
        <v>51.173209999999997</v>
      </c>
      <c r="AO42" s="175">
        <v>36.138489999999997</v>
      </c>
      <c r="AP42" s="175">
        <v>21.024139999999999</v>
      </c>
      <c r="AQ42" s="175">
        <v>18.545120000000001</v>
      </c>
      <c r="AR42" s="175">
        <v>27.252549999999999</v>
      </c>
      <c r="AS42" s="175">
        <v>27.252610000000001</v>
      </c>
      <c r="AT42" s="175">
        <v>28.958279999999998</v>
      </c>
      <c r="AU42" s="175">
        <v>32.1327</v>
      </c>
      <c r="AV42" s="175">
        <v>29.573979999999999</v>
      </c>
      <c r="AW42" s="175">
        <v>26.281370000000102</v>
      </c>
      <c r="AX42" s="175">
        <v>27.570650000000001</v>
      </c>
      <c r="AY42" s="175">
        <v>23.583810000000099</v>
      </c>
      <c r="AZ42" s="175">
        <v>24.659790000000001</v>
      </c>
      <c r="BA42" s="175">
        <v>21.803582000000002</v>
      </c>
      <c r="BB42" s="175">
        <v>0.19014400000000023</v>
      </c>
      <c r="BC42" s="205"/>
      <c r="BD42" s="205"/>
      <c r="BE42" s="205"/>
      <c r="BF42" s="205"/>
      <c r="BG42" s="205"/>
      <c r="BH42" s="205"/>
      <c r="BI42" s="205"/>
      <c r="BJ42" s="205"/>
      <c r="BK42" s="205"/>
      <c r="BL42" s="205"/>
      <c r="BM42" s="205"/>
      <c r="BN42" s="205"/>
      <c r="BO42" s="205"/>
      <c r="BP42" s="205"/>
      <c r="BQ42" s="205"/>
      <c r="BR42" s="205"/>
      <c r="BS42" s="205"/>
      <c r="BT42" s="205"/>
      <c r="BU42" s="205"/>
      <c r="BV42" s="205"/>
      <c r="BW42" s="205"/>
      <c r="BX42" s="205"/>
      <c r="BY42" s="205"/>
      <c r="BZ42" s="205"/>
      <c r="CA42" s="205"/>
      <c r="CB42" s="205"/>
      <c r="CC42" s="205"/>
      <c r="CD42" s="205"/>
      <c r="CE42" s="205"/>
      <c r="CF42" s="205"/>
      <c r="CG42" s="205"/>
      <c r="CH42" s="205"/>
      <c r="CI42" s="205"/>
      <c r="CJ42" s="205"/>
      <c r="CK42" s="205"/>
      <c r="CL42" s="205"/>
      <c r="CM42" s="205"/>
      <c r="CN42" s="205"/>
      <c r="CO42" s="205"/>
      <c r="CP42" s="205"/>
      <c r="CQ42" s="205"/>
      <c r="CR42" s="205"/>
      <c r="CS42" s="205"/>
      <c r="CT42" s="205"/>
      <c r="CU42" s="205"/>
      <c r="CV42" s="205"/>
      <c r="CW42" s="205"/>
      <c r="CX42" s="205"/>
      <c r="CY42" s="205"/>
      <c r="CZ42" s="205"/>
      <c r="DA42" s="205"/>
      <c r="DB42" s="205"/>
      <c r="DC42" s="205"/>
      <c r="DD42" s="205"/>
      <c r="DE42" s="205"/>
      <c r="DF42" s="205"/>
      <c r="DG42" s="205"/>
      <c r="DH42" s="205"/>
      <c r="DI42" s="205"/>
      <c r="DJ42" s="205"/>
      <c r="DK42" s="205"/>
      <c r="DL42" s="205"/>
      <c r="DM42" s="205"/>
      <c r="DN42" s="205"/>
      <c r="DO42" s="205"/>
      <c r="DP42" s="205"/>
      <c r="DQ42" s="205"/>
      <c r="DR42" s="205"/>
      <c r="DS42" s="205"/>
      <c r="DT42" s="205"/>
      <c r="DU42" s="205"/>
      <c r="DV42" s="205"/>
      <c r="DW42" s="205"/>
      <c r="DX42" s="205"/>
      <c r="DY42" s="205"/>
      <c r="DZ42" s="205"/>
      <c r="EA42" s="205"/>
      <c r="EB42" s="205"/>
      <c r="EC42" s="205"/>
      <c r="ED42" s="205"/>
    </row>
    <row r="43" spans="1:134" ht="15" x14ac:dyDescent="0.25">
      <c r="A43" s="183" t="str">
        <f ca="1">LEFT(A42,1)</f>
        <v>C</v>
      </c>
      <c r="O43" s="181"/>
      <c r="P43" s="181"/>
      <c r="U43" s="171">
        <f t="shared" si="1"/>
        <v>46539</v>
      </c>
      <c r="V43" s="172" t="s">
        <v>181</v>
      </c>
      <c r="W43" s="173">
        <v>25.555</v>
      </c>
      <c r="X43" s="174">
        <v>25.555</v>
      </c>
      <c r="Y43" s="175">
        <v>1.061094</v>
      </c>
      <c r="Z43" s="175">
        <v>22.368065999999995</v>
      </c>
      <c r="AA43" s="175">
        <v>-1.3633040000000001</v>
      </c>
      <c r="AB43" s="175">
        <v>31.73554</v>
      </c>
      <c r="AC43" s="175">
        <v>15.272729999999999</v>
      </c>
      <c r="AD43" s="175">
        <v>13.68595</v>
      </c>
      <c r="AE43" s="175">
        <v>32.07273</v>
      </c>
      <c r="AF43" s="175">
        <v>48.238019999999999</v>
      </c>
      <c r="AG43" s="175">
        <v>6.5057900000000002</v>
      </c>
      <c r="AH43" s="175">
        <v>14.280989999999999</v>
      </c>
      <c r="AI43" s="175">
        <v>20.826450000000001</v>
      </c>
      <c r="AJ43" s="175">
        <v>11.9405</v>
      </c>
      <c r="AK43" s="175">
        <v>14.67769</v>
      </c>
      <c r="AL43" s="175">
        <v>31.73554</v>
      </c>
      <c r="AM43" s="175">
        <v>13.4876</v>
      </c>
      <c r="AN43" s="175">
        <v>35.543419999999998</v>
      </c>
      <c r="AO43" s="175">
        <v>23.741799999999998</v>
      </c>
      <c r="AP43" s="175">
        <v>24.39593</v>
      </c>
      <c r="AQ43" s="175">
        <v>22.730180000000001</v>
      </c>
      <c r="AR43" s="175">
        <v>25.189630000000001</v>
      </c>
      <c r="AS43" s="175">
        <v>26.0823</v>
      </c>
      <c r="AT43" s="175">
        <v>25.58633</v>
      </c>
      <c r="AU43" s="175">
        <v>28.562399999999901</v>
      </c>
      <c r="AV43" s="175">
        <v>24.3970500000001</v>
      </c>
      <c r="AW43" s="175">
        <v>26.578900000000001</v>
      </c>
      <c r="AX43" s="175">
        <v>24.000349999999901</v>
      </c>
      <c r="AY43" s="175">
        <v>22.730910000000101</v>
      </c>
      <c r="AZ43" s="175">
        <v>3.4259199999999983</v>
      </c>
      <c r="BA43" s="175">
        <v>8.1729199999999995</v>
      </c>
      <c r="BB43" s="175">
        <v>12.473674000000001</v>
      </c>
      <c r="BC43" s="205"/>
      <c r="BD43" s="205"/>
      <c r="BE43" s="205"/>
      <c r="BF43" s="205"/>
      <c r="BG43" s="205"/>
      <c r="BH43" s="205"/>
      <c r="BI43" s="205"/>
      <c r="BJ43" s="205"/>
      <c r="BK43" s="205"/>
      <c r="BL43" s="205"/>
      <c r="BM43" s="205"/>
      <c r="BN43" s="205"/>
      <c r="BO43" s="205"/>
      <c r="BP43" s="205"/>
      <c r="BQ43" s="205"/>
      <c r="BR43" s="205"/>
      <c r="BS43" s="205"/>
      <c r="BT43" s="205"/>
      <c r="BU43" s="205"/>
      <c r="BV43" s="205"/>
      <c r="BW43" s="205"/>
      <c r="BX43" s="205"/>
      <c r="BY43" s="205"/>
      <c r="BZ43" s="205"/>
      <c r="CA43" s="205"/>
      <c r="CB43" s="205"/>
      <c r="CC43" s="205"/>
      <c r="CD43" s="205"/>
      <c r="CE43" s="205"/>
      <c r="CF43" s="205"/>
      <c r="CG43" s="205"/>
      <c r="CH43" s="205"/>
      <c r="CI43" s="205"/>
      <c r="CJ43" s="205"/>
      <c r="CK43" s="205"/>
      <c r="CL43" s="205"/>
      <c r="CM43" s="205"/>
      <c r="CN43" s="205"/>
      <c r="CO43" s="205"/>
      <c r="CP43" s="205"/>
      <c r="CQ43" s="205"/>
      <c r="CR43" s="205"/>
      <c r="CS43" s="205"/>
      <c r="CT43" s="205"/>
      <c r="CU43" s="205"/>
      <c r="CV43" s="205"/>
      <c r="CW43" s="205"/>
      <c r="CX43" s="205"/>
      <c r="CY43" s="205"/>
      <c r="CZ43" s="205"/>
      <c r="DA43" s="205"/>
      <c r="DB43" s="205"/>
      <c r="DC43" s="205"/>
      <c r="DD43" s="205"/>
      <c r="DE43" s="205"/>
      <c r="DF43" s="205"/>
      <c r="DG43" s="205"/>
      <c r="DH43" s="205"/>
      <c r="DI43" s="205"/>
      <c r="DJ43" s="205"/>
      <c r="DK43" s="205"/>
      <c r="DL43" s="205"/>
      <c r="DM43" s="205"/>
      <c r="DN43" s="205"/>
      <c r="DO43" s="205"/>
      <c r="DP43" s="205"/>
      <c r="DQ43" s="205"/>
      <c r="DR43" s="205"/>
      <c r="DS43" s="205"/>
      <c r="DT43" s="205"/>
      <c r="DU43" s="205"/>
      <c r="DV43" s="205"/>
      <c r="DW43" s="205"/>
      <c r="DX43" s="205"/>
      <c r="DY43" s="205"/>
      <c r="DZ43" s="205"/>
      <c r="EA43" s="205"/>
      <c r="EB43" s="205"/>
      <c r="EC43" s="205"/>
      <c r="ED43" s="205"/>
    </row>
    <row r="44" spans="1:134" ht="15" x14ac:dyDescent="0.25">
      <c r="A44" s="156" t="s">
        <v>154</v>
      </c>
      <c r="O44" s="181"/>
      <c r="P44" s="181"/>
      <c r="U44" s="171">
        <f t="shared" si="1"/>
        <v>46569</v>
      </c>
      <c r="V44" s="172" t="s">
        <v>181</v>
      </c>
      <c r="W44" s="173">
        <v>36.734000000000002</v>
      </c>
      <c r="X44" s="174">
        <v>36.734000000000002</v>
      </c>
      <c r="Y44" s="175">
        <v>-9.1989860000000014</v>
      </c>
      <c r="Z44" s="175">
        <v>30.872809999999998</v>
      </c>
      <c r="AA44" s="175">
        <v>7.8308159999999951</v>
      </c>
      <c r="AB44" s="175">
        <v>31.933880000000002</v>
      </c>
      <c r="AC44" s="175">
        <v>33.12397</v>
      </c>
      <c r="AD44" s="175">
        <v>30.347110000000001</v>
      </c>
      <c r="AE44" s="175">
        <v>21.12397</v>
      </c>
      <c r="AF44" s="175">
        <v>19.953720000000001</v>
      </c>
      <c r="AG44" s="175">
        <v>10.1157</v>
      </c>
      <c r="AH44" s="175">
        <v>17.2562</v>
      </c>
      <c r="AI44" s="175">
        <v>39.272730000000003</v>
      </c>
      <c r="AJ44" s="175">
        <v>21.024789999999999</v>
      </c>
      <c r="AK44" s="175">
        <v>21.223140000000001</v>
      </c>
      <c r="AL44" s="175">
        <v>45.421489999999999</v>
      </c>
      <c r="AM44" s="175">
        <v>28.760330000000003</v>
      </c>
      <c r="AN44" s="175">
        <v>28.164830000000002</v>
      </c>
      <c r="AO44" s="175">
        <v>29.156560000000002</v>
      </c>
      <c r="AP44" s="175">
        <v>31.536360000000002</v>
      </c>
      <c r="AQ44" s="175">
        <v>26.379669999999997</v>
      </c>
      <c r="AR44" s="175">
        <v>61.685449999999996</v>
      </c>
      <c r="AS44" s="175">
        <v>29.156569999999999</v>
      </c>
      <c r="AT44" s="175">
        <v>33.520060000000001</v>
      </c>
      <c r="AU44" s="175">
        <v>26.182200000000002</v>
      </c>
      <c r="AV44" s="175">
        <v>32.1327</v>
      </c>
      <c r="AW44" s="175">
        <v>49.587499999999999</v>
      </c>
      <c r="AX44" s="175">
        <v>22.016849999999998</v>
      </c>
      <c r="AY44" s="175">
        <v>23.603650000000101</v>
      </c>
      <c r="AZ44" s="175">
        <v>-0.52760200000000035</v>
      </c>
      <c r="BA44" s="175">
        <v>14.445949999999996</v>
      </c>
      <c r="BB44" s="175">
        <v>-5.4029160000000003</v>
      </c>
      <c r="BC44" s="205"/>
      <c r="BD44" s="205"/>
      <c r="BE44" s="205"/>
      <c r="BF44" s="205"/>
      <c r="BG44" s="205"/>
      <c r="BH44" s="205"/>
      <c r="BI44" s="205"/>
      <c r="BJ44" s="205"/>
      <c r="BK44" s="205"/>
      <c r="BL44" s="205"/>
      <c r="BM44" s="205"/>
      <c r="BN44" s="205"/>
      <c r="BO44" s="205"/>
      <c r="BP44" s="205"/>
      <c r="BQ44" s="205"/>
      <c r="BR44" s="205"/>
      <c r="BS44" s="205"/>
      <c r="BT44" s="205"/>
      <c r="BU44" s="205"/>
      <c r="BV44" s="205"/>
      <c r="BW44" s="205"/>
      <c r="BX44" s="205"/>
      <c r="BY44" s="205"/>
      <c r="BZ44" s="205"/>
      <c r="CA44" s="205"/>
      <c r="CB44" s="205"/>
      <c r="CC44" s="205"/>
      <c r="CD44" s="205"/>
      <c r="CE44" s="205"/>
      <c r="CF44" s="205"/>
      <c r="CG44" s="205"/>
      <c r="CH44" s="205"/>
      <c r="CI44" s="205"/>
      <c r="CJ44" s="205"/>
      <c r="CK44" s="205"/>
      <c r="CL44" s="205"/>
      <c r="CM44" s="205"/>
      <c r="CN44" s="205"/>
      <c r="CO44" s="205"/>
      <c r="CP44" s="205"/>
      <c r="CQ44" s="205"/>
      <c r="CR44" s="205"/>
      <c r="CS44" s="205"/>
      <c r="CT44" s="205"/>
      <c r="CU44" s="205"/>
      <c r="CV44" s="205"/>
      <c r="CW44" s="205"/>
      <c r="CX44" s="205"/>
      <c r="CY44" s="205"/>
      <c r="CZ44" s="205"/>
      <c r="DA44" s="205"/>
      <c r="DB44" s="205"/>
      <c r="DC44" s="205"/>
      <c r="DD44" s="205"/>
      <c r="DE44" s="205"/>
      <c r="DF44" s="205"/>
      <c r="DG44" s="205"/>
      <c r="DH44" s="205"/>
      <c r="DI44" s="205"/>
      <c r="DJ44" s="205"/>
      <c r="DK44" s="205"/>
      <c r="DL44" s="205"/>
      <c r="DM44" s="205"/>
      <c r="DN44" s="205"/>
      <c r="DO44" s="205"/>
      <c r="DP44" s="205"/>
      <c r="DQ44" s="205"/>
      <c r="DR44" s="205"/>
      <c r="DS44" s="205"/>
      <c r="DT44" s="205"/>
      <c r="DU44" s="205"/>
      <c r="DV44" s="205"/>
      <c r="DW44" s="205"/>
      <c r="DX44" s="205"/>
      <c r="DY44" s="205"/>
      <c r="DZ44" s="205"/>
      <c r="EA44" s="205"/>
      <c r="EB44" s="205"/>
      <c r="EC44" s="205"/>
      <c r="ED44" s="205"/>
    </row>
    <row r="45" spans="1:134" ht="15" x14ac:dyDescent="0.25">
      <c r="U45" s="171">
        <f t="shared" si="1"/>
        <v>46600</v>
      </c>
      <c r="V45" s="172" t="s">
        <v>181</v>
      </c>
      <c r="W45" s="173">
        <v>56.591999999999999</v>
      </c>
      <c r="X45" s="174">
        <v>56.591999999999999</v>
      </c>
      <c r="Y45" s="175">
        <v>-21.766008000000003</v>
      </c>
      <c r="Z45" s="175">
        <v>29.917686</v>
      </c>
      <c r="AA45" s="175">
        <v>25.019824</v>
      </c>
      <c r="AB45" s="175">
        <v>50.280989999999996</v>
      </c>
      <c r="AC45" s="175">
        <v>20.826450000000001</v>
      </c>
      <c r="AD45" s="175">
        <v>44.033059999999999</v>
      </c>
      <c r="AE45" s="175">
        <v>23.404959999999999</v>
      </c>
      <c r="AF45" s="175">
        <v>52.066120000000005</v>
      </c>
      <c r="AG45" s="175">
        <v>17.851240000000001</v>
      </c>
      <c r="AH45" s="175">
        <v>42.049589999999995</v>
      </c>
      <c r="AI45" s="175">
        <v>50.578510000000001</v>
      </c>
      <c r="AJ45" s="175">
        <v>28.36364</v>
      </c>
      <c r="AK45" s="175">
        <v>66.446280000000002</v>
      </c>
      <c r="AL45" s="175">
        <v>91.636359999999996</v>
      </c>
      <c r="AM45" s="175">
        <v>39.272730000000003</v>
      </c>
      <c r="AN45" s="175">
        <v>23.60284</v>
      </c>
      <c r="AO45" s="175">
        <v>91.04083</v>
      </c>
      <c r="AP45" s="175">
        <v>36.693379999999998</v>
      </c>
      <c r="AQ45" s="175">
        <v>68.607789999999994</v>
      </c>
      <c r="AR45" s="175">
        <v>66.842500000000001</v>
      </c>
      <c r="AS45" s="175">
        <v>41.057389999999998</v>
      </c>
      <c r="AT45" s="175">
        <v>44.429290000000002</v>
      </c>
      <c r="AU45" s="175">
        <v>41.851849999999999</v>
      </c>
      <c r="AV45" s="175">
        <v>40.265050000000002</v>
      </c>
      <c r="AW45" s="175">
        <v>38.876599999999996</v>
      </c>
      <c r="AX45" s="175">
        <v>29.55415</v>
      </c>
      <c r="AY45" s="175">
        <v>23.603649999999899</v>
      </c>
      <c r="AZ45" s="175">
        <v>15.498979999999996</v>
      </c>
      <c r="BA45" s="175">
        <v>39.663323999999996</v>
      </c>
      <c r="BB45" s="175">
        <v>-27.475497999999998</v>
      </c>
      <c r="BC45" s="205"/>
      <c r="BD45" s="205"/>
      <c r="BE45" s="205"/>
      <c r="BF45" s="205"/>
      <c r="BG45" s="205"/>
      <c r="BH45" s="205"/>
      <c r="BI45" s="205"/>
      <c r="BJ45" s="205"/>
      <c r="BK45" s="205"/>
      <c r="BL45" s="205"/>
      <c r="BM45" s="205"/>
      <c r="BN45" s="205"/>
      <c r="BO45" s="205"/>
      <c r="BP45" s="205"/>
      <c r="BQ45" s="205"/>
      <c r="BR45" s="205"/>
      <c r="BS45" s="205"/>
      <c r="BT45" s="205"/>
      <c r="BU45" s="205"/>
      <c r="BV45" s="205"/>
      <c r="BW45" s="205"/>
      <c r="BX45" s="205"/>
      <c r="BY45" s="205"/>
      <c r="BZ45" s="205"/>
      <c r="CA45" s="205"/>
      <c r="CB45" s="205"/>
      <c r="CC45" s="205"/>
      <c r="CD45" s="205"/>
      <c r="CE45" s="205"/>
      <c r="CF45" s="205"/>
      <c r="CG45" s="205"/>
      <c r="CH45" s="205"/>
      <c r="CI45" s="205"/>
      <c r="CJ45" s="205"/>
      <c r="CK45" s="205"/>
      <c r="CL45" s="205"/>
      <c r="CM45" s="205"/>
      <c r="CN45" s="205"/>
      <c r="CO45" s="205"/>
      <c r="CP45" s="205"/>
      <c r="CQ45" s="205"/>
      <c r="CR45" s="205"/>
      <c r="CS45" s="205"/>
      <c r="CT45" s="205"/>
      <c r="CU45" s="205"/>
      <c r="CV45" s="205"/>
      <c r="CW45" s="205"/>
      <c r="CX45" s="205"/>
      <c r="CY45" s="205"/>
      <c r="CZ45" s="205"/>
      <c r="DA45" s="205"/>
      <c r="DB45" s="205"/>
      <c r="DC45" s="205"/>
      <c r="DD45" s="205"/>
      <c r="DE45" s="205"/>
      <c r="DF45" s="205"/>
      <c r="DG45" s="205"/>
      <c r="DH45" s="205"/>
      <c r="DI45" s="205"/>
      <c r="DJ45" s="205"/>
      <c r="DK45" s="205"/>
      <c r="DL45" s="205"/>
      <c r="DM45" s="205"/>
      <c r="DN45" s="205"/>
      <c r="DO45" s="205"/>
      <c r="DP45" s="205"/>
      <c r="DQ45" s="205"/>
      <c r="DR45" s="205"/>
      <c r="DS45" s="205"/>
      <c r="DT45" s="205"/>
      <c r="DU45" s="205"/>
      <c r="DV45" s="205"/>
      <c r="DW45" s="205"/>
      <c r="DX45" s="205"/>
      <c r="DY45" s="205"/>
      <c r="DZ45" s="205"/>
      <c r="EA45" s="205"/>
      <c r="EB45" s="205"/>
      <c r="EC45" s="205"/>
      <c r="ED45" s="205"/>
    </row>
    <row r="46" spans="1:134" ht="15" x14ac:dyDescent="0.25">
      <c r="B46" s="246" t="s">
        <v>213</v>
      </c>
      <c r="C46" s="246"/>
      <c r="D46" s="246"/>
      <c r="E46" s="246"/>
      <c r="F46" s="246"/>
      <c r="G46" s="246"/>
      <c r="H46" s="246"/>
      <c r="I46" s="246"/>
      <c r="J46" s="246"/>
      <c r="K46" s="246"/>
      <c r="L46" s="246"/>
      <c r="M46" s="246"/>
      <c r="N46" s="246"/>
      <c r="O46" s="246"/>
      <c r="P46" s="246"/>
      <c r="Q46" s="246"/>
      <c r="U46" s="171">
        <f t="shared" si="1"/>
        <v>46631</v>
      </c>
      <c r="V46" s="172" t="s">
        <v>181</v>
      </c>
      <c r="W46" s="173">
        <v>36.896999999999998</v>
      </c>
      <c r="X46" s="174">
        <v>36.896999999999998</v>
      </c>
      <c r="Y46" s="175">
        <v>-1.109622000000003</v>
      </c>
      <c r="Z46" s="175">
        <v>14.515779999999999</v>
      </c>
      <c r="AA46" s="175">
        <v>21.008659999999999</v>
      </c>
      <c r="AB46" s="175">
        <v>59.246279999999999</v>
      </c>
      <c r="AC46" s="175">
        <v>36.099170000000001</v>
      </c>
      <c r="AD46" s="175">
        <v>49.190080000000002</v>
      </c>
      <c r="AE46" s="175">
        <v>39.133879999999998</v>
      </c>
      <c r="AF46" s="175">
        <v>48.456199999999995</v>
      </c>
      <c r="AG46" s="175">
        <v>103.95372</v>
      </c>
      <c r="AH46" s="175">
        <v>34.373550000000002</v>
      </c>
      <c r="AI46" s="175">
        <v>57.381819999999998</v>
      </c>
      <c r="AJ46" s="175">
        <v>38.360330000000005</v>
      </c>
      <c r="AK46" s="175">
        <v>50.87603</v>
      </c>
      <c r="AL46" s="175">
        <v>33.83802</v>
      </c>
      <c r="AM46" s="175">
        <v>38.677690000000005</v>
      </c>
      <c r="AN46" s="175">
        <v>28.363289999999999</v>
      </c>
      <c r="AO46" s="175">
        <v>44.250949999999996</v>
      </c>
      <c r="AP46" s="175">
        <v>41.255660000000006</v>
      </c>
      <c r="AQ46" s="175">
        <v>47.999720000000003</v>
      </c>
      <c r="AR46" s="175">
        <v>78.703759999999988</v>
      </c>
      <c r="AS46" s="175">
        <v>38.875680000000003</v>
      </c>
      <c r="AT46" s="175">
        <v>32.726860000000002</v>
      </c>
      <c r="AU46" s="175">
        <v>30.744250000000001</v>
      </c>
      <c r="AV46" s="175">
        <v>24.1193600000001</v>
      </c>
      <c r="AW46" s="175">
        <v>44.628749999999897</v>
      </c>
      <c r="AX46" s="175">
        <v>21.9771800000001</v>
      </c>
      <c r="AY46" s="175">
        <v>24.040019999999899</v>
      </c>
      <c r="AZ46" s="175">
        <v>19.180725999999996</v>
      </c>
      <c r="BA46" s="175">
        <v>38.334448000000002</v>
      </c>
      <c r="BB46" s="175">
        <v>-11.254766</v>
      </c>
      <c r="BC46" s="205"/>
      <c r="BD46" s="205"/>
      <c r="BE46" s="205"/>
      <c r="BF46" s="205"/>
      <c r="BG46" s="205"/>
      <c r="BH46" s="205"/>
      <c r="BI46" s="205"/>
      <c r="BJ46" s="205"/>
      <c r="BK46" s="205"/>
      <c r="BL46" s="205"/>
      <c r="BM46" s="205"/>
      <c r="BN46" s="205"/>
      <c r="BO46" s="205"/>
      <c r="BP46" s="205"/>
      <c r="BQ46" s="205"/>
      <c r="BR46" s="205"/>
      <c r="BS46" s="205"/>
      <c r="BT46" s="205"/>
      <c r="BU46" s="205"/>
      <c r="BV46" s="205"/>
      <c r="BW46" s="205"/>
      <c r="BX46" s="205"/>
      <c r="BY46" s="205"/>
      <c r="BZ46" s="205"/>
      <c r="CA46" s="205"/>
      <c r="CB46" s="205"/>
      <c r="CC46" s="205"/>
      <c r="CD46" s="205"/>
      <c r="CE46" s="205"/>
      <c r="CF46" s="205"/>
      <c r="CG46" s="205"/>
      <c r="CH46" s="205"/>
      <c r="CI46" s="205"/>
      <c r="CJ46" s="205"/>
      <c r="CK46" s="205"/>
      <c r="CL46" s="205"/>
      <c r="CM46" s="205"/>
      <c r="CN46" s="205"/>
      <c r="CO46" s="205"/>
      <c r="CP46" s="205"/>
      <c r="CQ46" s="205"/>
      <c r="CR46" s="205"/>
      <c r="CS46" s="205"/>
      <c r="CT46" s="205"/>
      <c r="CU46" s="205"/>
      <c r="CV46" s="205"/>
      <c r="CW46" s="205"/>
      <c r="CX46" s="205"/>
      <c r="CY46" s="205"/>
      <c r="CZ46" s="205"/>
      <c r="DA46" s="205"/>
      <c r="DB46" s="205"/>
      <c r="DC46" s="205"/>
      <c r="DD46" s="205"/>
      <c r="DE46" s="205"/>
      <c r="DF46" s="205"/>
      <c r="DG46" s="205"/>
      <c r="DH46" s="205"/>
      <c r="DI46" s="205"/>
      <c r="DJ46" s="205"/>
      <c r="DK46" s="205"/>
      <c r="DL46" s="205"/>
      <c r="DM46" s="205"/>
      <c r="DN46" s="205"/>
      <c r="DO46" s="205"/>
      <c r="DP46" s="205"/>
      <c r="DQ46" s="205"/>
      <c r="DR46" s="205"/>
      <c r="DS46" s="205"/>
      <c r="DT46" s="205"/>
      <c r="DU46" s="205"/>
      <c r="DV46" s="205"/>
      <c r="DW46" s="205"/>
      <c r="DX46" s="205"/>
      <c r="DY46" s="205"/>
      <c r="DZ46" s="205"/>
      <c r="EA46" s="205"/>
      <c r="EB46" s="205"/>
      <c r="EC46" s="205"/>
      <c r="ED46" s="205"/>
    </row>
    <row r="47" spans="1:134" ht="15" x14ac:dyDescent="0.25">
      <c r="B47" s="247"/>
      <c r="C47" s="247"/>
      <c r="D47" s="247"/>
      <c r="E47" s="247"/>
      <c r="F47" s="247"/>
      <c r="G47" s="247"/>
      <c r="H47" s="247"/>
      <c r="I47" s="247"/>
      <c r="J47" s="247"/>
      <c r="K47" s="247"/>
      <c r="L47" s="247"/>
      <c r="M47" s="247"/>
      <c r="N47" s="247"/>
      <c r="O47" s="247"/>
      <c r="P47" s="247"/>
      <c r="Q47" s="247"/>
      <c r="U47" s="171">
        <f t="shared" si="1"/>
        <v>46661</v>
      </c>
      <c r="V47" s="172" t="s">
        <v>181</v>
      </c>
      <c r="W47" s="173">
        <v>35.139000000000003</v>
      </c>
      <c r="X47" s="174">
        <v>35.139000000000003</v>
      </c>
      <c r="Y47" s="175">
        <v>15.392737999999998</v>
      </c>
      <c r="Z47" s="175">
        <v>31.104225999999993</v>
      </c>
      <c r="AA47" s="175">
        <v>32.409004000000003</v>
      </c>
      <c r="AB47" s="175">
        <v>36.495870000000004</v>
      </c>
      <c r="AC47" s="175">
        <v>22.413220000000003</v>
      </c>
      <c r="AD47" s="175">
        <v>37.884300000000003</v>
      </c>
      <c r="AE47" s="175">
        <v>47.385120000000001</v>
      </c>
      <c r="AF47" s="175">
        <v>23.34545</v>
      </c>
      <c r="AG47" s="175">
        <v>20.647929999999999</v>
      </c>
      <c r="AH47" s="175">
        <v>30.664459999999998</v>
      </c>
      <c r="AI47" s="175">
        <v>41.077690000000004</v>
      </c>
      <c r="AJ47" s="175">
        <v>31.060849999999999</v>
      </c>
      <c r="AK47" s="175">
        <v>69.758679999999998</v>
      </c>
      <c r="AL47" s="175">
        <v>20.94511</v>
      </c>
      <c r="AM47" s="175">
        <v>34.908660000000005</v>
      </c>
      <c r="AN47" s="175">
        <v>24.793029999999998</v>
      </c>
      <c r="AO47" s="175">
        <v>40.680699999999995</v>
      </c>
      <c r="AP47" s="175">
        <v>34.511849999999995</v>
      </c>
      <c r="AQ47" s="175">
        <v>29.513770000000001</v>
      </c>
      <c r="AR47" s="175">
        <v>19.080719999999999</v>
      </c>
      <c r="AS47" s="175">
        <v>42.445929999999997</v>
      </c>
      <c r="AT47" s="175">
        <v>56.012860000000003</v>
      </c>
      <c r="AU47" s="175">
        <v>29.236789999999999</v>
      </c>
      <c r="AV47" s="175">
        <v>25.884679999999999</v>
      </c>
      <c r="AW47" s="175">
        <v>63.214149999999897</v>
      </c>
      <c r="AX47" s="175">
        <v>23.663159999999799</v>
      </c>
      <c r="AY47" s="175">
        <v>24.972269999999799</v>
      </c>
      <c r="AZ47" s="175">
        <v>26.040343999999997</v>
      </c>
      <c r="BA47" s="175">
        <v>13.166246000000003</v>
      </c>
      <c r="BB47" s="175">
        <v>20.811032000000001</v>
      </c>
      <c r="BC47" s="205"/>
      <c r="BD47" s="205"/>
      <c r="BE47" s="205"/>
      <c r="BF47" s="205"/>
      <c r="BG47" s="205"/>
      <c r="BH47" s="205"/>
      <c r="BI47" s="205"/>
      <c r="BJ47" s="205"/>
      <c r="BK47" s="205"/>
      <c r="BL47" s="205"/>
      <c r="BM47" s="205"/>
      <c r="BN47" s="205"/>
      <c r="BO47" s="205"/>
      <c r="BP47" s="205"/>
      <c r="BQ47" s="205"/>
      <c r="BR47" s="205"/>
      <c r="BS47" s="205"/>
      <c r="BT47" s="205"/>
      <c r="BU47" s="205"/>
      <c r="BV47" s="205"/>
      <c r="BW47" s="205"/>
      <c r="BX47" s="205"/>
      <c r="BY47" s="205"/>
      <c r="BZ47" s="205"/>
      <c r="CA47" s="205"/>
      <c r="CB47" s="205"/>
      <c r="CC47" s="205"/>
      <c r="CD47" s="205"/>
      <c r="CE47" s="205"/>
      <c r="CF47" s="205"/>
      <c r="CG47" s="205"/>
      <c r="CH47" s="205"/>
      <c r="CI47" s="205"/>
      <c r="CJ47" s="205"/>
      <c r="CK47" s="205"/>
      <c r="CL47" s="205"/>
      <c r="CM47" s="205"/>
      <c r="CN47" s="205"/>
      <c r="CO47" s="205"/>
      <c r="CP47" s="205"/>
      <c r="CQ47" s="205"/>
      <c r="CR47" s="205"/>
      <c r="CS47" s="205"/>
      <c r="CT47" s="205"/>
      <c r="CU47" s="205"/>
      <c r="CV47" s="205"/>
      <c r="CW47" s="205"/>
      <c r="CX47" s="205"/>
      <c r="CY47" s="205"/>
      <c r="CZ47" s="205"/>
      <c r="DA47" s="205"/>
      <c r="DB47" s="205"/>
      <c r="DC47" s="205"/>
      <c r="DD47" s="205"/>
      <c r="DE47" s="205"/>
      <c r="DF47" s="205"/>
      <c r="DG47" s="205"/>
      <c r="DH47" s="205"/>
      <c r="DI47" s="205"/>
      <c r="DJ47" s="205"/>
      <c r="DK47" s="205"/>
      <c r="DL47" s="205"/>
      <c r="DM47" s="205"/>
      <c r="DN47" s="205"/>
      <c r="DO47" s="205"/>
      <c r="DP47" s="205"/>
      <c r="DQ47" s="205"/>
      <c r="DR47" s="205"/>
      <c r="DS47" s="205"/>
      <c r="DT47" s="205"/>
      <c r="DU47" s="205"/>
      <c r="DV47" s="205"/>
      <c r="DW47" s="205"/>
      <c r="DX47" s="205"/>
      <c r="DY47" s="205"/>
      <c r="DZ47" s="205"/>
      <c r="EA47" s="205"/>
      <c r="EB47" s="205"/>
      <c r="EC47" s="205"/>
      <c r="ED47" s="205"/>
    </row>
    <row r="48" spans="1:134" ht="15" x14ac:dyDescent="0.25">
      <c r="B48" s="247"/>
      <c r="C48" s="247"/>
      <c r="D48" s="247"/>
      <c r="E48" s="247"/>
      <c r="F48" s="247"/>
      <c r="G48" s="247"/>
      <c r="H48" s="247"/>
      <c r="I48" s="247"/>
      <c r="J48" s="247"/>
      <c r="K48" s="247"/>
      <c r="L48" s="247"/>
      <c r="M48" s="247"/>
      <c r="N48" s="247"/>
      <c r="O48" s="247"/>
      <c r="P48" s="247"/>
      <c r="Q48" s="247"/>
      <c r="U48" s="171">
        <f t="shared" si="1"/>
        <v>46692</v>
      </c>
      <c r="V48" s="172" t="s">
        <v>181</v>
      </c>
      <c r="W48" s="173">
        <v>23.611000000000001</v>
      </c>
      <c r="X48" s="174">
        <v>23.611000000000001</v>
      </c>
      <c r="Y48" s="175">
        <v>9.8448719999999987</v>
      </c>
      <c r="Z48" s="175">
        <v>28.013811999999998</v>
      </c>
      <c r="AA48" s="175">
        <v>15.793877999999999</v>
      </c>
      <c r="AB48" s="175">
        <v>24.595040000000001</v>
      </c>
      <c r="AC48" s="175">
        <v>18.446279999999998</v>
      </c>
      <c r="AD48" s="175">
        <v>36.495870000000004</v>
      </c>
      <c r="AE48" s="175">
        <v>27.966939999999997</v>
      </c>
      <c r="AF48" s="175">
        <v>25.487599999999997</v>
      </c>
      <c r="AG48" s="175">
        <v>23.10744</v>
      </c>
      <c r="AH48" s="175">
        <v>22.472729999999999</v>
      </c>
      <c r="AI48" s="175">
        <v>35.166530000000002</v>
      </c>
      <c r="AJ48" s="175">
        <v>20.925319999999999</v>
      </c>
      <c r="AK48" s="175">
        <v>16.066120000000002</v>
      </c>
      <c r="AL48" s="175">
        <v>25.54711</v>
      </c>
      <c r="AM48" s="175">
        <v>41.950060000000001</v>
      </c>
      <c r="AN48" s="175">
        <v>23.00787</v>
      </c>
      <c r="AO48" s="175">
        <v>14.39954</v>
      </c>
      <c r="AP48" s="175">
        <v>23.602700000000002</v>
      </c>
      <c r="AQ48" s="175">
        <v>28.581400000000002</v>
      </c>
      <c r="AR48" s="175">
        <v>27.807869999999998</v>
      </c>
      <c r="AS48" s="175">
        <v>24.69378</v>
      </c>
      <c r="AT48" s="175">
        <v>22.293890000000001</v>
      </c>
      <c r="AU48" s="175">
        <v>27.888010000000101</v>
      </c>
      <c r="AV48" s="175">
        <v>24.873090000000097</v>
      </c>
      <c r="AW48" s="175">
        <v>23.24662</v>
      </c>
      <c r="AX48" s="175">
        <v>25.646650000000101</v>
      </c>
      <c r="AY48" s="175">
        <v>24.793749999999999</v>
      </c>
      <c r="AZ48" s="175">
        <v>17.507805999999995</v>
      </c>
      <c r="BA48" s="175">
        <v>8.8944699999999983</v>
      </c>
      <c r="BB48" s="175">
        <v>1.1222839999999996</v>
      </c>
      <c r="BC48" s="205"/>
      <c r="BD48" s="205"/>
      <c r="BE48" s="205"/>
      <c r="BF48" s="205"/>
      <c r="BG48" s="205"/>
      <c r="BH48" s="205"/>
      <c r="BI48" s="205"/>
      <c r="BJ48" s="205"/>
      <c r="BK48" s="205"/>
      <c r="BL48" s="205"/>
      <c r="BM48" s="205"/>
      <c r="BN48" s="205"/>
      <c r="BO48" s="205"/>
      <c r="BP48" s="205"/>
      <c r="BQ48" s="205"/>
      <c r="BR48" s="205"/>
      <c r="BS48" s="205"/>
      <c r="BT48" s="205"/>
      <c r="BU48" s="205"/>
      <c r="BV48" s="205"/>
      <c r="BW48" s="205"/>
      <c r="BX48" s="205"/>
      <c r="BY48" s="205"/>
      <c r="BZ48" s="205"/>
      <c r="CA48" s="205"/>
      <c r="CB48" s="205"/>
      <c r="CC48" s="205"/>
      <c r="CD48" s="205"/>
      <c r="CE48" s="205"/>
      <c r="CF48" s="205"/>
      <c r="CG48" s="205"/>
      <c r="CH48" s="205"/>
      <c r="CI48" s="205"/>
      <c r="CJ48" s="205"/>
      <c r="CK48" s="205"/>
      <c r="CL48" s="205"/>
      <c r="CM48" s="205"/>
      <c r="CN48" s="205"/>
      <c r="CO48" s="205"/>
      <c r="CP48" s="205"/>
      <c r="CQ48" s="205"/>
      <c r="CR48" s="205"/>
      <c r="CS48" s="205"/>
      <c r="CT48" s="205"/>
      <c r="CU48" s="205"/>
      <c r="CV48" s="205"/>
      <c r="CW48" s="205"/>
      <c r="CX48" s="205"/>
      <c r="CY48" s="205"/>
      <c r="CZ48" s="205"/>
      <c r="DA48" s="205"/>
      <c r="DB48" s="205"/>
      <c r="DC48" s="205"/>
      <c r="DD48" s="205"/>
      <c r="DE48" s="205"/>
      <c r="DF48" s="205"/>
      <c r="DG48" s="205"/>
      <c r="DH48" s="205"/>
      <c r="DI48" s="205"/>
      <c r="DJ48" s="205"/>
      <c r="DK48" s="205"/>
      <c r="DL48" s="205"/>
      <c r="DM48" s="205"/>
      <c r="DN48" s="205"/>
      <c r="DO48" s="205"/>
      <c r="DP48" s="205"/>
      <c r="DQ48" s="205"/>
      <c r="DR48" s="205"/>
      <c r="DS48" s="205"/>
      <c r="DT48" s="205"/>
      <c r="DU48" s="205"/>
      <c r="DV48" s="205"/>
      <c r="DW48" s="205"/>
      <c r="DX48" s="205"/>
      <c r="DY48" s="205"/>
      <c r="DZ48" s="205"/>
      <c r="EA48" s="205"/>
      <c r="EB48" s="205"/>
      <c r="EC48" s="205"/>
      <c r="ED48" s="205"/>
    </row>
    <row r="49" spans="21:134" ht="15" x14ac:dyDescent="0.25">
      <c r="U49" s="171">
        <f t="shared" si="1"/>
        <v>46722</v>
      </c>
      <c r="V49" s="172" t="s">
        <v>181</v>
      </c>
      <c r="W49" s="173">
        <v>27.126000000000001</v>
      </c>
      <c r="X49" s="174">
        <v>27.126000000000001</v>
      </c>
      <c r="Y49" s="175">
        <v>0.60159199999999691</v>
      </c>
      <c r="Z49" s="175">
        <v>44.223798000000002</v>
      </c>
      <c r="AA49" s="175">
        <v>1.110544</v>
      </c>
      <c r="AB49" s="175">
        <v>15.07438</v>
      </c>
      <c r="AC49" s="175">
        <v>12.69421</v>
      </c>
      <c r="AD49" s="175">
        <v>35.305790000000002</v>
      </c>
      <c r="AE49" s="175">
        <v>29.355370000000001</v>
      </c>
      <c r="AF49" s="175">
        <v>13.4876</v>
      </c>
      <c r="AG49" s="175">
        <v>18.723970000000001</v>
      </c>
      <c r="AH49" s="175">
        <v>15.471069999999999</v>
      </c>
      <c r="AI49" s="175">
        <v>19.100490000000001</v>
      </c>
      <c r="AJ49" s="175">
        <v>3.9664899999999998</v>
      </c>
      <c r="AK49" s="175">
        <v>23.801650000000002</v>
      </c>
      <c r="AL49" s="175">
        <v>57.520660000000007</v>
      </c>
      <c r="AM49" s="175">
        <v>23.99954</v>
      </c>
      <c r="AN49" s="175">
        <v>19.4375</v>
      </c>
      <c r="AO49" s="175">
        <v>33.916870000000003</v>
      </c>
      <c r="AP49" s="175">
        <v>31.734860000000001</v>
      </c>
      <c r="AQ49" s="175">
        <v>22.7103</v>
      </c>
      <c r="AR49" s="175">
        <v>25.368259999999999</v>
      </c>
      <c r="AS49" s="175">
        <v>31.6557</v>
      </c>
      <c r="AT49" s="175">
        <v>22.412740000000003</v>
      </c>
      <c r="AU49" s="175">
        <v>36.377389999999899</v>
      </c>
      <c r="AV49" s="175">
        <v>25.983849999999997</v>
      </c>
      <c r="AW49" s="175">
        <v>23.544150000000002</v>
      </c>
      <c r="AX49" s="175">
        <v>39.471650000000103</v>
      </c>
      <c r="AY49" s="175">
        <v>24.5160599999999</v>
      </c>
      <c r="AZ49" s="175">
        <v>8.4644880000000011</v>
      </c>
      <c r="BA49" s="175">
        <v>2.3967059999999982</v>
      </c>
      <c r="BB49" s="175">
        <v>-6.7709719999999995</v>
      </c>
      <c r="BC49" s="205"/>
      <c r="BD49" s="205"/>
      <c r="BE49" s="205"/>
      <c r="BF49" s="205"/>
      <c r="BG49" s="205"/>
      <c r="BH49" s="205"/>
      <c r="BI49" s="205"/>
      <c r="BJ49" s="205"/>
      <c r="BK49" s="205"/>
      <c r="BL49" s="205"/>
      <c r="BM49" s="205"/>
      <c r="BN49" s="205"/>
      <c r="BO49" s="205"/>
      <c r="BP49" s="205"/>
      <c r="BQ49" s="205"/>
      <c r="BR49" s="205"/>
      <c r="BS49" s="205"/>
      <c r="BT49" s="205"/>
      <c r="BU49" s="205"/>
      <c r="BV49" s="205"/>
      <c r="BW49" s="205"/>
      <c r="BX49" s="205"/>
      <c r="BY49" s="205"/>
      <c r="BZ49" s="205"/>
      <c r="CA49" s="205"/>
      <c r="CB49" s="205"/>
      <c r="CC49" s="205"/>
      <c r="CD49" s="205"/>
      <c r="CE49" s="205"/>
      <c r="CF49" s="205"/>
      <c r="CG49" s="205"/>
      <c r="CH49" s="205"/>
      <c r="CI49" s="205"/>
      <c r="CJ49" s="205"/>
      <c r="CK49" s="205"/>
      <c r="CL49" s="205"/>
      <c r="CM49" s="205"/>
      <c r="CN49" s="205"/>
      <c r="CO49" s="205"/>
      <c r="CP49" s="205"/>
      <c r="CQ49" s="205"/>
      <c r="CR49" s="205"/>
      <c r="CS49" s="205"/>
      <c r="CT49" s="205"/>
      <c r="CU49" s="205"/>
      <c r="CV49" s="205"/>
      <c r="CW49" s="205"/>
      <c r="CX49" s="205"/>
      <c r="CY49" s="205"/>
      <c r="CZ49" s="205"/>
      <c r="DA49" s="205"/>
      <c r="DB49" s="205"/>
      <c r="DC49" s="205"/>
      <c r="DD49" s="205"/>
      <c r="DE49" s="205"/>
      <c r="DF49" s="205"/>
      <c r="DG49" s="205"/>
      <c r="DH49" s="205"/>
      <c r="DI49" s="205"/>
      <c r="DJ49" s="205"/>
      <c r="DK49" s="205"/>
      <c r="DL49" s="205"/>
      <c r="DM49" s="205"/>
      <c r="DN49" s="205"/>
      <c r="DO49" s="205"/>
      <c r="DP49" s="205"/>
      <c r="DQ49" s="205"/>
      <c r="DR49" s="205"/>
      <c r="DS49" s="205"/>
      <c r="DT49" s="205"/>
      <c r="DU49" s="205"/>
      <c r="DV49" s="205"/>
      <c r="DW49" s="205"/>
      <c r="DX49" s="205"/>
      <c r="DY49" s="205"/>
      <c r="DZ49" s="205"/>
      <c r="EA49" s="205"/>
      <c r="EB49" s="205"/>
      <c r="EC49" s="205"/>
      <c r="ED49" s="205"/>
    </row>
    <row r="50" spans="21:134" ht="15" x14ac:dyDescent="0.25">
      <c r="U50" s="171">
        <f t="shared" si="1"/>
        <v>46753</v>
      </c>
      <c r="V50" s="172" t="s">
        <v>181</v>
      </c>
      <c r="W50" s="173">
        <v>29.402999999999999</v>
      </c>
      <c r="X50" s="174">
        <v>29.402999999999999</v>
      </c>
      <c r="Y50" s="175">
        <v>-11.55139</v>
      </c>
      <c r="Z50" s="175">
        <v>25.526097999999998</v>
      </c>
      <c r="AA50" s="175">
        <v>1.3745679999999993</v>
      </c>
      <c r="AB50" s="175">
        <v>21.421490000000002</v>
      </c>
      <c r="AC50" s="175">
        <v>24.198349999999998</v>
      </c>
      <c r="AD50" s="175">
        <v>42.049589999999995</v>
      </c>
      <c r="AE50" s="175">
        <v>21.61983</v>
      </c>
      <c r="AF50" s="175">
        <v>18.446279999999998</v>
      </c>
      <c r="AG50" s="175">
        <v>23.206610000000001</v>
      </c>
      <c r="AH50" s="175">
        <v>20.033060000000003</v>
      </c>
      <c r="AI50" s="175">
        <v>101.09752</v>
      </c>
      <c r="AJ50" s="175">
        <v>22.61157</v>
      </c>
      <c r="AK50" s="175">
        <v>23.206610000000001</v>
      </c>
      <c r="AL50" s="175">
        <v>42.247930000000004</v>
      </c>
      <c r="AM50" s="175">
        <v>34.11524</v>
      </c>
      <c r="AN50" s="175">
        <v>41.255679999999998</v>
      </c>
      <c r="AO50" s="175">
        <v>24.792830000000002</v>
      </c>
      <c r="AP50" s="175">
        <v>40.065640000000002</v>
      </c>
      <c r="AQ50" s="175">
        <v>37.883839999999999</v>
      </c>
      <c r="AR50" s="175">
        <v>23.007810000000003</v>
      </c>
      <c r="AS50" s="175">
        <v>30.743310000000001</v>
      </c>
      <c r="AT50" s="175">
        <v>36.496400000000001</v>
      </c>
      <c r="AU50" s="175">
        <v>45.025449999999999</v>
      </c>
      <c r="AV50" s="175">
        <v>23.802</v>
      </c>
      <c r="AW50" s="175">
        <v>42.050199999999904</v>
      </c>
      <c r="AX50" s="175">
        <v>26.777249999999999</v>
      </c>
      <c r="AY50" s="175">
        <v>29.809785999999992</v>
      </c>
      <c r="AZ50" s="175">
        <v>0.14888199999999779</v>
      </c>
      <c r="BA50" s="175">
        <v>188.36769600000002</v>
      </c>
      <c r="BB50" s="175">
        <v>-19.261465999999999</v>
      </c>
      <c r="BC50" s="205"/>
      <c r="BD50" s="205"/>
      <c r="BE50" s="205"/>
      <c r="BF50" s="205"/>
      <c r="BG50" s="205"/>
      <c r="BH50" s="205"/>
      <c r="BI50" s="205"/>
      <c r="BJ50" s="205"/>
      <c r="BK50" s="205"/>
      <c r="BL50" s="205"/>
      <c r="BM50" s="205"/>
      <c r="BN50" s="205"/>
      <c r="BO50" s="205"/>
      <c r="BP50" s="205"/>
      <c r="BQ50" s="205"/>
      <c r="BR50" s="205"/>
      <c r="BS50" s="205"/>
      <c r="BT50" s="205"/>
      <c r="BU50" s="205"/>
      <c r="BV50" s="205"/>
      <c r="BW50" s="205"/>
      <c r="BX50" s="205"/>
      <c r="BY50" s="205"/>
      <c r="BZ50" s="205"/>
      <c r="CA50" s="205"/>
      <c r="CB50" s="205"/>
      <c r="CC50" s="205"/>
      <c r="CD50" s="205"/>
      <c r="CE50" s="205"/>
      <c r="CF50" s="205"/>
      <c r="CG50" s="205"/>
      <c r="CH50" s="205"/>
      <c r="CI50" s="205"/>
      <c r="CJ50" s="205"/>
      <c r="CK50" s="205"/>
      <c r="CL50" s="205"/>
      <c r="CM50" s="205"/>
      <c r="CN50" s="205"/>
      <c r="CO50" s="205"/>
      <c r="CP50" s="205"/>
      <c r="CQ50" s="205"/>
      <c r="CR50" s="205"/>
      <c r="CS50" s="205"/>
      <c r="CT50" s="205"/>
      <c r="CU50" s="205"/>
      <c r="CV50" s="205"/>
      <c r="CW50" s="205"/>
      <c r="CX50" s="205"/>
      <c r="CY50" s="205"/>
      <c r="CZ50" s="205"/>
      <c r="DA50" s="205"/>
      <c r="DB50" s="205"/>
      <c r="DC50" s="205"/>
      <c r="DD50" s="205"/>
      <c r="DE50" s="205"/>
      <c r="DF50" s="205"/>
      <c r="DG50" s="205"/>
      <c r="DH50" s="205"/>
      <c r="DI50" s="205"/>
      <c r="DJ50" s="205"/>
      <c r="DK50" s="205"/>
      <c r="DL50" s="205"/>
      <c r="DM50" s="205"/>
      <c r="DN50" s="205"/>
      <c r="DO50" s="205"/>
      <c r="DP50" s="205"/>
      <c r="DQ50" s="205"/>
      <c r="DR50" s="205"/>
      <c r="DS50" s="205"/>
      <c r="DT50" s="205"/>
      <c r="DU50" s="205"/>
      <c r="DV50" s="205"/>
      <c r="DW50" s="205"/>
      <c r="DX50" s="205"/>
      <c r="DY50" s="205"/>
      <c r="DZ50" s="205"/>
      <c r="EA50" s="205"/>
      <c r="EB50" s="205"/>
      <c r="EC50" s="205"/>
      <c r="ED50" s="205"/>
    </row>
    <row r="51" spans="21:134" ht="15" x14ac:dyDescent="0.25">
      <c r="U51" s="171">
        <f t="shared" si="1"/>
        <v>46784</v>
      </c>
      <c r="V51" s="172" t="s">
        <v>181</v>
      </c>
      <c r="W51" s="173">
        <v>35.088000000000001</v>
      </c>
      <c r="X51" s="174">
        <v>35.088000000000001</v>
      </c>
      <c r="Y51" s="175">
        <v>38.657699999999991</v>
      </c>
      <c r="Z51" s="175">
        <v>12.339405999999999</v>
      </c>
      <c r="AA51" s="175">
        <v>23.60331</v>
      </c>
      <c r="AB51" s="175">
        <v>17.2562</v>
      </c>
      <c r="AC51" s="175">
        <v>16.066120000000002</v>
      </c>
      <c r="AD51" s="175">
        <v>48.99174</v>
      </c>
      <c r="AE51" s="175">
        <v>36.297519999999999</v>
      </c>
      <c r="AF51" s="175">
        <v>25.745450000000002</v>
      </c>
      <c r="AG51" s="175">
        <v>24.39669</v>
      </c>
      <c r="AH51" s="175">
        <v>35.66281</v>
      </c>
      <c r="AI51" s="175">
        <v>125.57355</v>
      </c>
      <c r="AJ51" s="175">
        <v>20.429749999999999</v>
      </c>
      <c r="AK51" s="175">
        <v>29.355370000000001</v>
      </c>
      <c r="AL51" s="175">
        <v>90.644630000000006</v>
      </c>
      <c r="AM51" s="175">
        <v>38.478989999999996</v>
      </c>
      <c r="AN51" s="175">
        <v>35.16657</v>
      </c>
      <c r="AO51" s="175">
        <v>33.321769999999994</v>
      </c>
      <c r="AP51" s="175">
        <v>18.842610000000001</v>
      </c>
      <c r="AQ51" s="175">
        <v>38.875690000000006</v>
      </c>
      <c r="AR51" s="175">
        <v>32.449240000000003</v>
      </c>
      <c r="AS51" s="175">
        <v>39.450900000000004</v>
      </c>
      <c r="AT51" s="175">
        <v>41.375809999999994</v>
      </c>
      <c r="AU51" s="175">
        <v>62.678599999999996</v>
      </c>
      <c r="AV51" s="175">
        <v>22.2151999999999</v>
      </c>
      <c r="AW51" s="175">
        <v>72.001050000000006</v>
      </c>
      <c r="AX51" s="175">
        <v>37.884849999999894</v>
      </c>
      <c r="AY51" s="175">
        <v>19.033522000000001</v>
      </c>
      <c r="AZ51" s="175">
        <v>7.0302340000000001</v>
      </c>
      <c r="BA51" s="175">
        <v>85.799055999999993</v>
      </c>
      <c r="BB51" s="175">
        <v>-9.7793939999999999</v>
      </c>
      <c r="BC51" s="205"/>
      <c r="BD51" s="205"/>
      <c r="BE51" s="205"/>
      <c r="BF51" s="205"/>
      <c r="BG51" s="205"/>
      <c r="BH51" s="205"/>
      <c r="BI51" s="205"/>
      <c r="BJ51" s="205"/>
      <c r="BK51" s="205"/>
      <c r="BL51" s="205"/>
      <c r="BM51" s="205"/>
      <c r="BN51" s="205"/>
      <c r="BO51" s="205"/>
      <c r="BP51" s="205"/>
      <c r="BQ51" s="205"/>
      <c r="BR51" s="205"/>
      <c r="BS51" s="205"/>
      <c r="BT51" s="205"/>
      <c r="BU51" s="205"/>
      <c r="BV51" s="205"/>
      <c r="BW51" s="205"/>
      <c r="BX51" s="205"/>
      <c r="BY51" s="205"/>
      <c r="BZ51" s="205"/>
      <c r="CA51" s="205"/>
      <c r="CB51" s="205"/>
      <c r="CC51" s="205"/>
      <c r="CD51" s="205"/>
      <c r="CE51" s="205"/>
      <c r="CF51" s="205"/>
      <c r="CG51" s="205"/>
      <c r="CH51" s="205"/>
      <c r="CI51" s="205"/>
      <c r="CJ51" s="205"/>
      <c r="CK51" s="205"/>
      <c r="CL51" s="205"/>
      <c r="CM51" s="205"/>
      <c r="CN51" s="205"/>
      <c r="CO51" s="205"/>
      <c r="CP51" s="205"/>
      <c r="CQ51" s="205"/>
      <c r="CR51" s="205"/>
      <c r="CS51" s="205"/>
      <c r="CT51" s="205"/>
      <c r="CU51" s="205"/>
      <c r="CV51" s="205"/>
      <c r="CW51" s="205"/>
      <c r="CX51" s="205"/>
      <c r="CY51" s="205"/>
      <c r="CZ51" s="205"/>
      <c r="DA51" s="205"/>
      <c r="DB51" s="205"/>
      <c r="DC51" s="205"/>
      <c r="DD51" s="205"/>
      <c r="DE51" s="205"/>
      <c r="DF51" s="205"/>
      <c r="DG51" s="205"/>
      <c r="DH51" s="205"/>
      <c r="DI51" s="205"/>
      <c r="DJ51" s="205"/>
      <c r="DK51" s="205"/>
      <c r="DL51" s="205"/>
      <c r="DM51" s="205"/>
      <c r="DN51" s="205"/>
      <c r="DO51" s="205"/>
      <c r="DP51" s="205"/>
      <c r="DQ51" s="205"/>
      <c r="DR51" s="205"/>
      <c r="DS51" s="205"/>
      <c r="DT51" s="205"/>
      <c r="DU51" s="205"/>
      <c r="DV51" s="205"/>
      <c r="DW51" s="205"/>
      <c r="DX51" s="205"/>
      <c r="DY51" s="205"/>
      <c r="DZ51" s="205"/>
      <c r="EA51" s="205"/>
      <c r="EB51" s="205"/>
      <c r="EC51" s="205"/>
      <c r="ED51" s="205"/>
    </row>
    <row r="52" spans="21:134" ht="15" x14ac:dyDescent="0.25">
      <c r="U52" s="171">
        <f t="shared" si="1"/>
        <v>46813</v>
      </c>
      <c r="V52" s="172" t="s">
        <v>181</v>
      </c>
      <c r="W52" s="173">
        <v>76.022000000000006</v>
      </c>
      <c r="X52" s="174">
        <v>76.022000000000006</v>
      </c>
      <c r="Y52" s="175">
        <v>66.418819999999997</v>
      </c>
      <c r="Z52" s="175">
        <v>7.6782579999999996</v>
      </c>
      <c r="AA52" s="175">
        <v>63.272730000000003</v>
      </c>
      <c r="AB52" s="175">
        <v>48.99174</v>
      </c>
      <c r="AC52" s="175">
        <v>19.834709999999998</v>
      </c>
      <c r="AD52" s="175">
        <v>54.009920000000001</v>
      </c>
      <c r="AE52" s="175">
        <v>55.160330000000002</v>
      </c>
      <c r="AF52" s="175">
        <v>23.22645</v>
      </c>
      <c r="AG52" s="175">
        <v>42.842980000000004</v>
      </c>
      <c r="AH52" s="175">
        <v>27.59008</v>
      </c>
      <c r="AI52" s="175">
        <v>69.104129999999998</v>
      </c>
      <c r="AJ52" s="175">
        <v>49.190080000000002</v>
      </c>
      <c r="AK52" s="175">
        <v>44.628099999999996</v>
      </c>
      <c r="AL52" s="175">
        <v>82.373550000000009</v>
      </c>
      <c r="AM52" s="175">
        <v>74.04258999999999</v>
      </c>
      <c r="AN52" s="175">
        <v>59.404600000000002</v>
      </c>
      <c r="AO52" s="175">
        <v>42.445689999999999</v>
      </c>
      <c r="AP52" s="175">
        <v>22.21454</v>
      </c>
      <c r="AQ52" s="175">
        <v>58.769889999999997</v>
      </c>
      <c r="AR52" s="175">
        <v>31.517060000000001</v>
      </c>
      <c r="AS52" s="175">
        <v>41.176480000000005</v>
      </c>
      <c r="AT52" s="175">
        <v>36.615409999999905</v>
      </c>
      <c r="AU52" s="175">
        <v>63.888529999999896</v>
      </c>
      <c r="AV52" s="175">
        <v>26.578900000000001</v>
      </c>
      <c r="AW52" s="175">
        <v>124.9605</v>
      </c>
      <c r="AX52" s="175">
        <v>70.0175499999999</v>
      </c>
      <c r="AY52" s="175">
        <v>37.985829999999993</v>
      </c>
      <c r="AZ52" s="175">
        <v>23.852601999999997</v>
      </c>
      <c r="BA52" s="175">
        <v>33.571293999999995</v>
      </c>
      <c r="BB52" s="175">
        <v>18.785719999999998</v>
      </c>
      <c r="BC52" s="205"/>
      <c r="BD52" s="205"/>
      <c r="BE52" s="205"/>
      <c r="BF52" s="205"/>
      <c r="BG52" s="205"/>
      <c r="BH52" s="205"/>
      <c r="BI52" s="205"/>
      <c r="BJ52" s="205"/>
      <c r="BK52" s="205"/>
      <c r="BL52" s="205"/>
      <c r="BM52" s="205"/>
      <c r="BN52" s="205"/>
      <c r="BO52" s="205"/>
      <c r="BP52" s="205"/>
      <c r="BQ52" s="205"/>
      <c r="BR52" s="205"/>
      <c r="BS52" s="205"/>
      <c r="BT52" s="205"/>
      <c r="BU52" s="205"/>
      <c r="BV52" s="205"/>
      <c r="BW52" s="205"/>
      <c r="BX52" s="205"/>
      <c r="BY52" s="205"/>
      <c r="BZ52" s="205"/>
      <c r="CA52" s="205"/>
      <c r="CB52" s="205"/>
      <c r="CC52" s="205"/>
      <c r="CD52" s="205"/>
      <c r="CE52" s="205"/>
      <c r="CF52" s="205"/>
      <c r="CG52" s="205"/>
      <c r="CH52" s="205"/>
      <c r="CI52" s="205"/>
      <c r="CJ52" s="205"/>
      <c r="CK52" s="205"/>
      <c r="CL52" s="205"/>
      <c r="CM52" s="205"/>
      <c r="CN52" s="205"/>
      <c r="CO52" s="205"/>
      <c r="CP52" s="205"/>
      <c r="CQ52" s="205"/>
      <c r="CR52" s="205"/>
      <c r="CS52" s="205"/>
      <c r="CT52" s="205"/>
      <c r="CU52" s="205"/>
      <c r="CV52" s="205"/>
      <c r="CW52" s="205"/>
      <c r="CX52" s="205"/>
      <c r="CY52" s="205"/>
      <c r="CZ52" s="205"/>
      <c r="DA52" s="205"/>
      <c r="DB52" s="205"/>
      <c r="DC52" s="205"/>
      <c r="DD52" s="205"/>
      <c r="DE52" s="205"/>
      <c r="DF52" s="205"/>
      <c r="DG52" s="205"/>
      <c r="DH52" s="205"/>
      <c r="DI52" s="205"/>
      <c r="DJ52" s="205"/>
      <c r="DK52" s="205"/>
      <c r="DL52" s="205"/>
      <c r="DM52" s="205"/>
      <c r="DN52" s="205"/>
      <c r="DO52" s="205"/>
      <c r="DP52" s="205"/>
      <c r="DQ52" s="205"/>
      <c r="DR52" s="205"/>
      <c r="DS52" s="205"/>
      <c r="DT52" s="205"/>
      <c r="DU52" s="205"/>
      <c r="DV52" s="205"/>
      <c r="DW52" s="205"/>
      <c r="DX52" s="205"/>
      <c r="DY52" s="205"/>
      <c r="DZ52" s="205"/>
      <c r="EA52" s="205"/>
      <c r="EB52" s="205"/>
      <c r="EC52" s="205"/>
      <c r="ED52" s="205"/>
    </row>
    <row r="53" spans="21:134" ht="15" x14ac:dyDescent="0.25">
      <c r="U53" s="171">
        <f t="shared" si="1"/>
        <v>46844</v>
      </c>
      <c r="V53" s="172" t="s">
        <v>181</v>
      </c>
      <c r="W53" s="173">
        <v>52.514000000000003</v>
      </c>
      <c r="X53" s="174">
        <v>52.514000000000003</v>
      </c>
      <c r="Y53" s="175">
        <v>-26.212883999999999</v>
      </c>
      <c r="Z53" s="175">
        <v>3.6764540000000014</v>
      </c>
      <c r="AA53" s="175">
        <v>29.157019999999999</v>
      </c>
      <c r="AB53" s="175">
        <v>70.294210000000007</v>
      </c>
      <c r="AC53" s="175">
        <v>23.60331</v>
      </c>
      <c r="AD53" s="175">
        <v>16.8</v>
      </c>
      <c r="AE53" s="175">
        <v>35.028100000000002</v>
      </c>
      <c r="AF53" s="175">
        <v>13.62645</v>
      </c>
      <c r="AG53" s="175">
        <v>32.747109999999999</v>
      </c>
      <c r="AH53" s="175">
        <v>39.133879999999998</v>
      </c>
      <c r="AI53" s="175">
        <v>90.902479999999997</v>
      </c>
      <c r="AJ53" s="175">
        <v>33.758679999999998</v>
      </c>
      <c r="AK53" s="175">
        <v>33.699169999999995</v>
      </c>
      <c r="AL53" s="175">
        <v>29.79214</v>
      </c>
      <c r="AM53" s="175">
        <v>43.080640000000002</v>
      </c>
      <c r="AN53" s="175">
        <v>88.700450000000004</v>
      </c>
      <c r="AO53" s="175">
        <v>43.635820000000002</v>
      </c>
      <c r="AP53" s="175">
        <v>17.01784</v>
      </c>
      <c r="AQ53" s="175">
        <v>26.498860000000001</v>
      </c>
      <c r="AR53" s="175">
        <v>22.988139999999998</v>
      </c>
      <c r="AS53" s="175">
        <v>25.348419999999997</v>
      </c>
      <c r="AT53" s="175">
        <v>31.934349999999899</v>
      </c>
      <c r="AU53" s="175">
        <v>40.2452100000001</v>
      </c>
      <c r="AV53" s="175">
        <v>24.198700000000002</v>
      </c>
      <c r="AW53" s="175">
        <v>43.240300000000097</v>
      </c>
      <c r="AX53" s="175">
        <v>39.828680000000105</v>
      </c>
      <c r="AY53" s="175">
        <v>41.938178000000001</v>
      </c>
      <c r="AZ53" s="175">
        <v>40.074694000000001</v>
      </c>
      <c r="BA53" s="175">
        <v>1.3631199999999954</v>
      </c>
      <c r="BB53" s="175">
        <v>-2.5694920000000012</v>
      </c>
      <c r="BC53" s="205"/>
      <c r="BD53" s="205"/>
      <c r="BE53" s="205"/>
      <c r="BF53" s="205"/>
      <c r="BG53" s="205"/>
      <c r="BH53" s="205"/>
      <c r="BI53" s="205"/>
      <c r="BJ53" s="205"/>
      <c r="BK53" s="205"/>
      <c r="BL53" s="205"/>
      <c r="BM53" s="205"/>
      <c r="BN53" s="205"/>
      <c r="BO53" s="205"/>
      <c r="BP53" s="205"/>
      <c r="BQ53" s="205"/>
      <c r="BR53" s="205"/>
      <c r="BS53" s="205"/>
      <c r="BT53" s="205"/>
      <c r="BU53" s="205"/>
      <c r="BV53" s="205"/>
      <c r="BW53" s="205"/>
      <c r="BX53" s="205"/>
      <c r="BY53" s="205"/>
      <c r="BZ53" s="205"/>
      <c r="CA53" s="205"/>
      <c r="CB53" s="205"/>
      <c r="CC53" s="205"/>
      <c r="CD53" s="205"/>
      <c r="CE53" s="205"/>
      <c r="CF53" s="205"/>
      <c r="CG53" s="205"/>
      <c r="CH53" s="205"/>
      <c r="CI53" s="205"/>
      <c r="CJ53" s="205"/>
      <c r="CK53" s="205"/>
      <c r="CL53" s="205"/>
      <c r="CM53" s="205"/>
      <c r="CN53" s="205"/>
      <c r="CO53" s="205"/>
      <c r="CP53" s="205"/>
      <c r="CQ53" s="205"/>
      <c r="CR53" s="205"/>
      <c r="CS53" s="205"/>
      <c r="CT53" s="205"/>
      <c r="CU53" s="205"/>
      <c r="CV53" s="205"/>
      <c r="CW53" s="205"/>
      <c r="CX53" s="205"/>
      <c r="CY53" s="205"/>
      <c r="CZ53" s="205"/>
      <c r="DA53" s="205"/>
      <c r="DB53" s="205"/>
      <c r="DC53" s="205"/>
      <c r="DD53" s="205"/>
      <c r="DE53" s="205"/>
      <c r="DF53" s="205"/>
      <c r="DG53" s="205"/>
      <c r="DH53" s="205"/>
      <c r="DI53" s="205"/>
      <c r="DJ53" s="205"/>
      <c r="DK53" s="205"/>
      <c r="DL53" s="205"/>
      <c r="DM53" s="205"/>
      <c r="DN53" s="205"/>
      <c r="DO53" s="205"/>
      <c r="DP53" s="205"/>
      <c r="DQ53" s="205"/>
      <c r="DR53" s="205"/>
      <c r="DS53" s="205"/>
      <c r="DT53" s="205"/>
      <c r="DU53" s="205"/>
      <c r="DV53" s="205"/>
      <c r="DW53" s="205"/>
      <c r="DX53" s="205"/>
      <c r="DY53" s="205"/>
      <c r="DZ53" s="205"/>
      <c r="EA53" s="205"/>
      <c r="EB53" s="205"/>
      <c r="EC53" s="205"/>
      <c r="ED53" s="205"/>
    </row>
    <row r="54" spans="21:134" ht="15" x14ac:dyDescent="0.25">
      <c r="U54" s="171">
        <f t="shared" si="1"/>
        <v>46874</v>
      </c>
      <c r="V54" s="172" t="s">
        <v>181</v>
      </c>
      <c r="W54" s="173">
        <v>23.488</v>
      </c>
      <c r="X54" s="174">
        <v>23.488</v>
      </c>
      <c r="Y54" s="175">
        <v>-26.211384000000006</v>
      </c>
      <c r="Z54" s="175">
        <v>7.738929999999999</v>
      </c>
      <c r="AA54" s="175">
        <v>15.471069999999999</v>
      </c>
      <c r="AB54" s="175">
        <v>41.137190000000004</v>
      </c>
      <c r="AC54" s="175">
        <v>13.289260000000001</v>
      </c>
      <c r="AD54" s="175">
        <v>27.570250000000001</v>
      </c>
      <c r="AE54" s="175">
        <v>34.690910000000002</v>
      </c>
      <c r="AF54" s="175">
        <v>21.163640000000001</v>
      </c>
      <c r="AG54" s="175">
        <v>23.543800000000001</v>
      </c>
      <c r="AH54" s="175">
        <v>34.333880000000001</v>
      </c>
      <c r="AI54" s="175">
        <v>67.140500000000003</v>
      </c>
      <c r="AJ54" s="175">
        <v>34.274380000000001</v>
      </c>
      <c r="AK54" s="175">
        <v>36.813220000000001</v>
      </c>
      <c r="AL54" s="175">
        <v>20.429749999999999</v>
      </c>
      <c r="AM54" s="175">
        <v>51.173209999999997</v>
      </c>
      <c r="AN54" s="175">
        <v>36.138489999999997</v>
      </c>
      <c r="AO54" s="175">
        <v>21.024139999999999</v>
      </c>
      <c r="AP54" s="175">
        <v>18.545120000000001</v>
      </c>
      <c r="AQ54" s="175">
        <v>27.252549999999999</v>
      </c>
      <c r="AR54" s="175">
        <v>27.252610000000001</v>
      </c>
      <c r="AS54" s="175">
        <v>28.958279999999998</v>
      </c>
      <c r="AT54" s="175">
        <v>32.1327</v>
      </c>
      <c r="AU54" s="175">
        <v>29.573979999999999</v>
      </c>
      <c r="AV54" s="175">
        <v>26.281370000000102</v>
      </c>
      <c r="AW54" s="175">
        <v>27.570650000000001</v>
      </c>
      <c r="AX54" s="175">
        <v>23.583810000000099</v>
      </c>
      <c r="AY54" s="175">
        <v>24.659790000000001</v>
      </c>
      <c r="AZ54" s="175">
        <v>21.803582000000002</v>
      </c>
      <c r="BA54" s="175">
        <v>0.19014400000000023</v>
      </c>
      <c r="BB54" s="175">
        <v>-5.5054859999999994</v>
      </c>
      <c r="BC54" s="205"/>
      <c r="BD54" s="205"/>
      <c r="BE54" s="205"/>
      <c r="BF54" s="205"/>
      <c r="BG54" s="205"/>
      <c r="BH54" s="205"/>
      <c r="BI54" s="205"/>
      <c r="BJ54" s="205"/>
      <c r="BK54" s="205"/>
      <c r="BL54" s="205"/>
      <c r="BM54" s="205"/>
      <c r="BN54" s="205"/>
      <c r="BO54" s="205"/>
      <c r="BP54" s="205"/>
      <c r="BQ54" s="205"/>
      <c r="BR54" s="205"/>
      <c r="BS54" s="205"/>
      <c r="BT54" s="205"/>
      <c r="BU54" s="205"/>
      <c r="BV54" s="205"/>
      <c r="BW54" s="205"/>
      <c r="BX54" s="205"/>
      <c r="BY54" s="205"/>
      <c r="BZ54" s="205"/>
      <c r="CA54" s="205"/>
      <c r="CB54" s="205"/>
      <c r="CC54" s="205"/>
      <c r="CD54" s="205"/>
      <c r="CE54" s="205"/>
      <c r="CF54" s="205"/>
      <c r="CG54" s="205"/>
      <c r="CH54" s="205"/>
      <c r="CI54" s="205"/>
      <c r="CJ54" s="205"/>
      <c r="CK54" s="205"/>
      <c r="CL54" s="205"/>
      <c r="CM54" s="205"/>
      <c r="CN54" s="205"/>
      <c r="CO54" s="205"/>
      <c r="CP54" s="205"/>
      <c r="CQ54" s="205"/>
      <c r="CR54" s="205"/>
      <c r="CS54" s="205"/>
      <c r="CT54" s="205"/>
      <c r="CU54" s="205"/>
      <c r="CV54" s="205"/>
      <c r="CW54" s="205"/>
      <c r="CX54" s="205"/>
      <c r="CY54" s="205"/>
      <c r="CZ54" s="205"/>
      <c r="DA54" s="205"/>
      <c r="DB54" s="205"/>
      <c r="DC54" s="205"/>
      <c r="DD54" s="205"/>
      <c r="DE54" s="205"/>
      <c r="DF54" s="205"/>
      <c r="DG54" s="205"/>
      <c r="DH54" s="205"/>
      <c r="DI54" s="205"/>
      <c r="DJ54" s="205"/>
      <c r="DK54" s="205"/>
      <c r="DL54" s="205"/>
      <c r="DM54" s="205"/>
      <c r="DN54" s="205"/>
      <c r="DO54" s="205"/>
      <c r="DP54" s="205"/>
      <c r="DQ54" s="205"/>
      <c r="DR54" s="205"/>
      <c r="DS54" s="205"/>
      <c r="DT54" s="205"/>
      <c r="DU54" s="205"/>
      <c r="DV54" s="205"/>
      <c r="DW54" s="205"/>
      <c r="DX54" s="205"/>
      <c r="DY54" s="205"/>
      <c r="DZ54" s="205"/>
      <c r="EA54" s="205"/>
      <c r="EB54" s="205"/>
      <c r="EC54" s="205"/>
      <c r="ED54" s="205"/>
    </row>
    <row r="55" spans="21:134" ht="15" x14ac:dyDescent="0.25">
      <c r="U55" s="171">
        <f t="shared" si="1"/>
        <v>46905</v>
      </c>
      <c r="V55" s="172" t="s">
        <v>181</v>
      </c>
      <c r="W55" s="173">
        <v>25.555</v>
      </c>
      <c r="X55" s="174">
        <v>25.555</v>
      </c>
      <c r="Y55" s="175">
        <v>22.368065999999995</v>
      </c>
      <c r="Z55" s="175">
        <v>-1.3633040000000001</v>
      </c>
      <c r="AA55" s="175">
        <v>31.73554</v>
      </c>
      <c r="AB55" s="175">
        <v>15.272729999999999</v>
      </c>
      <c r="AC55" s="175">
        <v>13.68595</v>
      </c>
      <c r="AD55" s="175">
        <v>32.07273</v>
      </c>
      <c r="AE55" s="175">
        <v>48.238019999999999</v>
      </c>
      <c r="AF55" s="175">
        <v>6.5057900000000002</v>
      </c>
      <c r="AG55" s="175">
        <v>14.280989999999999</v>
      </c>
      <c r="AH55" s="175">
        <v>20.826450000000001</v>
      </c>
      <c r="AI55" s="175">
        <v>11.9405</v>
      </c>
      <c r="AJ55" s="175">
        <v>14.67769</v>
      </c>
      <c r="AK55" s="175">
        <v>31.73554</v>
      </c>
      <c r="AL55" s="175">
        <v>13.4876</v>
      </c>
      <c r="AM55" s="175">
        <v>35.543419999999998</v>
      </c>
      <c r="AN55" s="175">
        <v>23.741799999999998</v>
      </c>
      <c r="AO55" s="175">
        <v>24.39593</v>
      </c>
      <c r="AP55" s="175">
        <v>22.730180000000001</v>
      </c>
      <c r="AQ55" s="175">
        <v>25.189630000000001</v>
      </c>
      <c r="AR55" s="175">
        <v>26.0823</v>
      </c>
      <c r="AS55" s="175">
        <v>25.58633</v>
      </c>
      <c r="AT55" s="175">
        <v>28.562399999999901</v>
      </c>
      <c r="AU55" s="175">
        <v>24.3970500000001</v>
      </c>
      <c r="AV55" s="175">
        <v>26.578900000000001</v>
      </c>
      <c r="AW55" s="175">
        <v>24.000349999999901</v>
      </c>
      <c r="AX55" s="175">
        <v>22.730910000000101</v>
      </c>
      <c r="AY55" s="175">
        <v>3.4259199999999983</v>
      </c>
      <c r="AZ55" s="175">
        <v>8.1729199999999995</v>
      </c>
      <c r="BA55" s="175">
        <v>12.473674000000001</v>
      </c>
      <c r="BB55" s="175">
        <v>1.061094</v>
      </c>
      <c r="BC55" s="205"/>
      <c r="BD55" s="205"/>
      <c r="BE55" s="205"/>
      <c r="BF55" s="205"/>
      <c r="BG55" s="205"/>
      <c r="BH55" s="205"/>
      <c r="BI55" s="205"/>
      <c r="BJ55" s="205"/>
      <c r="BK55" s="205"/>
      <c r="BL55" s="205"/>
      <c r="BM55" s="205"/>
      <c r="BN55" s="205"/>
      <c r="BO55" s="205"/>
      <c r="BP55" s="205"/>
      <c r="BQ55" s="205"/>
      <c r="BR55" s="205"/>
      <c r="BS55" s="205"/>
      <c r="BT55" s="205"/>
      <c r="BU55" s="205"/>
      <c r="BV55" s="205"/>
      <c r="BW55" s="205"/>
      <c r="BX55" s="205"/>
      <c r="BY55" s="205"/>
      <c r="BZ55" s="205"/>
      <c r="CA55" s="205"/>
      <c r="CB55" s="205"/>
      <c r="CC55" s="205"/>
      <c r="CD55" s="205"/>
      <c r="CE55" s="205"/>
      <c r="CF55" s="205"/>
      <c r="CG55" s="205"/>
      <c r="CH55" s="205"/>
      <c r="CI55" s="205"/>
      <c r="CJ55" s="205"/>
      <c r="CK55" s="205"/>
      <c r="CL55" s="205"/>
      <c r="CM55" s="205"/>
      <c r="CN55" s="205"/>
      <c r="CO55" s="205"/>
      <c r="CP55" s="205"/>
      <c r="CQ55" s="205"/>
      <c r="CR55" s="205"/>
      <c r="CS55" s="205"/>
      <c r="CT55" s="205"/>
      <c r="CU55" s="205"/>
      <c r="CV55" s="205"/>
      <c r="CW55" s="205"/>
      <c r="CX55" s="205"/>
      <c r="CY55" s="205"/>
      <c r="CZ55" s="205"/>
      <c r="DA55" s="205"/>
      <c r="DB55" s="205"/>
      <c r="DC55" s="205"/>
      <c r="DD55" s="205"/>
      <c r="DE55" s="205"/>
      <c r="DF55" s="205"/>
      <c r="DG55" s="205"/>
      <c r="DH55" s="205"/>
      <c r="DI55" s="205"/>
      <c r="DJ55" s="205"/>
      <c r="DK55" s="205"/>
      <c r="DL55" s="205"/>
      <c r="DM55" s="205"/>
      <c r="DN55" s="205"/>
      <c r="DO55" s="205"/>
      <c r="DP55" s="205"/>
      <c r="DQ55" s="205"/>
      <c r="DR55" s="205"/>
      <c r="DS55" s="205"/>
      <c r="DT55" s="205"/>
      <c r="DU55" s="205"/>
      <c r="DV55" s="205"/>
      <c r="DW55" s="205"/>
      <c r="DX55" s="205"/>
      <c r="DY55" s="205"/>
      <c r="DZ55" s="205"/>
      <c r="EA55" s="205"/>
      <c r="EB55" s="205"/>
      <c r="EC55" s="205"/>
      <c r="ED55" s="205"/>
    </row>
    <row r="56" spans="21:134" ht="15" x14ac:dyDescent="0.25">
      <c r="U56" s="171">
        <f t="shared" si="1"/>
        <v>46935</v>
      </c>
      <c r="V56" s="172" t="s">
        <v>181</v>
      </c>
      <c r="W56" s="173">
        <v>36.734000000000002</v>
      </c>
      <c r="X56" s="174">
        <v>36.734000000000002</v>
      </c>
      <c r="Y56" s="175">
        <v>30.872809999999998</v>
      </c>
      <c r="Z56" s="175">
        <v>7.8308159999999951</v>
      </c>
      <c r="AA56" s="175">
        <v>31.933880000000002</v>
      </c>
      <c r="AB56" s="175">
        <v>33.12397</v>
      </c>
      <c r="AC56" s="175">
        <v>30.347110000000001</v>
      </c>
      <c r="AD56" s="175">
        <v>21.12397</v>
      </c>
      <c r="AE56" s="175">
        <v>19.953720000000001</v>
      </c>
      <c r="AF56" s="175">
        <v>10.1157</v>
      </c>
      <c r="AG56" s="175">
        <v>17.2562</v>
      </c>
      <c r="AH56" s="175">
        <v>39.272730000000003</v>
      </c>
      <c r="AI56" s="175">
        <v>21.024789999999999</v>
      </c>
      <c r="AJ56" s="175">
        <v>21.223140000000001</v>
      </c>
      <c r="AK56" s="175">
        <v>45.421489999999999</v>
      </c>
      <c r="AL56" s="175">
        <v>28.760330000000003</v>
      </c>
      <c r="AM56" s="175">
        <v>28.164830000000002</v>
      </c>
      <c r="AN56" s="175">
        <v>29.156560000000002</v>
      </c>
      <c r="AO56" s="175">
        <v>31.536360000000002</v>
      </c>
      <c r="AP56" s="175">
        <v>26.379669999999997</v>
      </c>
      <c r="AQ56" s="175">
        <v>61.685449999999996</v>
      </c>
      <c r="AR56" s="175">
        <v>29.156569999999999</v>
      </c>
      <c r="AS56" s="175">
        <v>33.520060000000001</v>
      </c>
      <c r="AT56" s="175">
        <v>26.182200000000002</v>
      </c>
      <c r="AU56" s="175">
        <v>32.1327</v>
      </c>
      <c r="AV56" s="175">
        <v>49.587499999999999</v>
      </c>
      <c r="AW56" s="175">
        <v>22.016849999999998</v>
      </c>
      <c r="AX56" s="175">
        <v>23.603650000000101</v>
      </c>
      <c r="AY56" s="175">
        <v>-0.52760200000000035</v>
      </c>
      <c r="AZ56" s="175">
        <v>14.445949999999996</v>
      </c>
      <c r="BA56" s="175">
        <v>-5.4029160000000003</v>
      </c>
      <c r="BB56" s="175">
        <v>-9.1989860000000014</v>
      </c>
      <c r="BC56" s="205"/>
      <c r="BD56" s="205"/>
      <c r="BE56" s="205"/>
      <c r="BF56" s="205"/>
      <c r="BG56" s="205"/>
      <c r="BH56" s="205"/>
      <c r="BI56" s="205"/>
      <c r="BJ56" s="205"/>
      <c r="BK56" s="205"/>
      <c r="BL56" s="205"/>
      <c r="BM56" s="205"/>
      <c r="BN56" s="205"/>
      <c r="BO56" s="205"/>
      <c r="BP56" s="205"/>
      <c r="BQ56" s="205"/>
      <c r="BR56" s="205"/>
      <c r="BS56" s="205"/>
      <c r="BT56" s="205"/>
      <c r="BU56" s="205"/>
      <c r="BV56" s="205"/>
      <c r="BW56" s="205"/>
      <c r="BX56" s="205"/>
      <c r="BY56" s="205"/>
      <c r="BZ56" s="205"/>
      <c r="CA56" s="205"/>
      <c r="CB56" s="205"/>
      <c r="CC56" s="205"/>
      <c r="CD56" s="205"/>
      <c r="CE56" s="205"/>
      <c r="CF56" s="205"/>
      <c r="CG56" s="205"/>
      <c r="CH56" s="205"/>
      <c r="CI56" s="205"/>
      <c r="CJ56" s="205"/>
      <c r="CK56" s="205"/>
      <c r="CL56" s="205"/>
      <c r="CM56" s="205"/>
      <c r="CN56" s="205"/>
      <c r="CO56" s="205"/>
      <c r="CP56" s="205"/>
      <c r="CQ56" s="205"/>
      <c r="CR56" s="205"/>
      <c r="CS56" s="205"/>
      <c r="CT56" s="205"/>
      <c r="CU56" s="205"/>
      <c r="CV56" s="205"/>
      <c r="CW56" s="205"/>
      <c r="CX56" s="205"/>
      <c r="CY56" s="205"/>
      <c r="CZ56" s="205"/>
      <c r="DA56" s="205"/>
      <c r="DB56" s="205"/>
      <c r="DC56" s="205"/>
      <c r="DD56" s="205"/>
      <c r="DE56" s="205"/>
      <c r="DF56" s="205"/>
      <c r="DG56" s="205"/>
      <c r="DH56" s="205"/>
      <c r="DI56" s="205"/>
      <c r="DJ56" s="205"/>
      <c r="DK56" s="205"/>
      <c r="DL56" s="205"/>
      <c r="DM56" s="205"/>
      <c r="DN56" s="205"/>
      <c r="DO56" s="205"/>
      <c r="DP56" s="205"/>
      <c r="DQ56" s="205"/>
      <c r="DR56" s="205"/>
      <c r="DS56" s="205"/>
      <c r="DT56" s="205"/>
      <c r="DU56" s="205"/>
      <c r="DV56" s="205"/>
      <c r="DW56" s="205"/>
      <c r="DX56" s="205"/>
      <c r="DY56" s="205"/>
      <c r="DZ56" s="205"/>
      <c r="EA56" s="205"/>
      <c r="EB56" s="205"/>
      <c r="EC56" s="205"/>
      <c r="ED56" s="205"/>
    </row>
    <row r="57" spans="21:134" ht="15" x14ac:dyDescent="0.25">
      <c r="U57" s="171">
        <f t="shared" si="1"/>
        <v>46966</v>
      </c>
      <c r="V57" s="172" t="s">
        <v>181</v>
      </c>
      <c r="W57" s="173">
        <v>56.591999999999999</v>
      </c>
      <c r="X57" s="174">
        <v>56.591999999999999</v>
      </c>
      <c r="Y57" s="175">
        <v>29.917686</v>
      </c>
      <c r="Z57" s="175">
        <v>25.019824</v>
      </c>
      <c r="AA57" s="175">
        <v>50.280989999999996</v>
      </c>
      <c r="AB57" s="175">
        <v>20.826450000000001</v>
      </c>
      <c r="AC57" s="175">
        <v>44.033059999999999</v>
      </c>
      <c r="AD57" s="175">
        <v>23.404959999999999</v>
      </c>
      <c r="AE57" s="175">
        <v>52.066120000000005</v>
      </c>
      <c r="AF57" s="175">
        <v>17.851240000000001</v>
      </c>
      <c r="AG57" s="175">
        <v>42.049589999999995</v>
      </c>
      <c r="AH57" s="175">
        <v>50.578510000000001</v>
      </c>
      <c r="AI57" s="175">
        <v>28.36364</v>
      </c>
      <c r="AJ57" s="175">
        <v>66.446280000000002</v>
      </c>
      <c r="AK57" s="175">
        <v>91.636359999999996</v>
      </c>
      <c r="AL57" s="175">
        <v>39.272730000000003</v>
      </c>
      <c r="AM57" s="175">
        <v>23.60284</v>
      </c>
      <c r="AN57" s="175">
        <v>91.04083</v>
      </c>
      <c r="AO57" s="175">
        <v>36.693379999999998</v>
      </c>
      <c r="AP57" s="175">
        <v>68.607789999999994</v>
      </c>
      <c r="AQ57" s="175">
        <v>66.842500000000001</v>
      </c>
      <c r="AR57" s="175">
        <v>41.057389999999998</v>
      </c>
      <c r="AS57" s="175">
        <v>44.429290000000002</v>
      </c>
      <c r="AT57" s="175">
        <v>41.851849999999999</v>
      </c>
      <c r="AU57" s="175">
        <v>40.265050000000002</v>
      </c>
      <c r="AV57" s="175">
        <v>38.876599999999996</v>
      </c>
      <c r="AW57" s="175">
        <v>29.55415</v>
      </c>
      <c r="AX57" s="175">
        <v>23.603649999999899</v>
      </c>
      <c r="AY57" s="175">
        <v>15.498979999999996</v>
      </c>
      <c r="AZ57" s="175">
        <v>39.663323999999996</v>
      </c>
      <c r="BA57" s="175">
        <v>-27.475497999999998</v>
      </c>
      <c r="BB57" s="175">
        <v>-21.766008000000003</v>
      </c>
      <c r="BC57" s="205"/>
      <c r="BD57" s="205"/>
      <c r="BE57" s="205"/>
      <c r="BF57" s="205"/>
      <c r="BG57" s="205"/>
      <c r="BH57" s="205"/>
      <c r="BI57" s="205"/>
      <c r="BJ57" s="205"/>
      <c r="BK57" s="205"/>
      <c r="BL57" s="205"/>
      <c r="BM57" s="205"/>
      <c r="BN57" s="205"/>
      <c r="BO57" s="205"/>
      <c r="BP57" s="205"/>
      <c r="BQ57" s="205"/>
      <c r="BR57" s="205"/>
      <c r="BS57" s="205"/>
      <c r="BT57" s="205"/>
      <c r="BU57" s="205"/>
      <c r="BV57" s="205"/>
      <c r="BW57" s="205"/>
      <c r="BX57" s="205"/>
      <c r="BY57" s="205"/>
      <c r="BZ57" s="205"/>
      <c r="CA57" s="205"/>
      <c r="CB57" s="205"/>
      <c r="CC57" s="205"/>
      <c r="CD57" s="205"/>
      <c r="CE57" s="205"/>
      <c r="CF57" s="205"/>
      <c r="CG57" s="205"/>
      <c r="CH57" s="205"/>
      <c r="CI57" s="205"/>
      <c r="CJ57" s="205"/>
      <c r="CK57" s="205"/>
      <c r="CL57" s="205"/>
      <c r="CM57" s="205"/>
      <c r="CN57" s="205"/>
      <c r="CO57" s="205"/>
      <c r="CP57" s="205"/>
      <c r="CQ57" s="205"/>
      <c r="CR57" s="205"/>
      <c r="CS57" s="205"/>
      <c r="CT57" s="205"/>
      <c r="CU57" s="205"/>
      <c r="CV57" s="205"/>
      <c r="CW57" s="205"/>
      <c r="CX57" s="205"/>
      <c r="CY57" s="205"/>
      <c r="CZ57" s="205"/>
      <c r="DA57" s="205"/>
      <c r="DB57" s="205"/>
      <c r="DC57" s="205"/>
      <c r="DD57" s="205"/>
      <c r="DE57" s="205"/>
      <c r="DF57" s="205"/>
      <c r="DG57" s="205"/>
      <c r="DH57" s="205"/>
      <c r="DI57" s="205"/>
      <c r="DJ57" s="205"/>
      <c r="DK57" s="205"/>
      <c r="DL57" s="205"/>
      <c r="DM57" s="205"/>
      <c r="DN57" s="205"/>
      <c r="DO57" s="205"/>
      <c r="DP57" s="205"/>
      <c r="DQ57" s="205"/>
      <c r="DR57" s="205"/>
      <c r="DS57" s="205"/>
      <c r="DT57" s="205"/>
      <c r="DU57" s="205"/>
      <c r="DV57" s="205"/>
      <c r="DW57" s="205"/>
      <c r="DX57" s="205"/>
      <c r="DY57" s="205"/>
      <c r="DZ57" s="205"/>
      <c r="EA57" s="205"/>
      <c r="EB57" s="205"/>
      <c r="EC57" s="205"/>
      <c r="ED57" s="205"/>
    </row>
    <row r="58" spans="21:134" ht="15" x14ac:dyDescent="0.25">
      <c r="U58" s="171">
        <f t="shared" si="1"/>
        <v>46997</v>
      </c>
      <c r="V58" s="172" t="s">
        <v>181</v>
      </c>
      <c r="W58" s="173">
        <v>36.896999999999998</v>
      </c>
      <c r="X58" s="174">
        <v>36.896999999999998</v>
      </c>
      <c r="Y58" s="175">
        <v>14.515779999999999</v>
      </c>
      <c r="Z58" s="175">
        <v>21.008659999999999</v>
      </c>
      <c r="AA58" s="175">
        <v>59.246279999999999</v>
      </c>
      <c r="AB58" s="175">
        <v>36.099170000000001</v>
      </c>
      <c r="AC58" s="175">
        <v>49.190080000000002</v>
      </c>
      <c r="AD58" s="175">
        <v>39.133879999999998</v>
      </c>
      <c r="AE58" s="175">
        <v>48.456199999999995</v>
      </c>
      <c r="AF58" s="175">
        <v>103.95372</v>
      </c>
      <c r="AG58" s="175">
        <v>34.373550000000002</v>
      </c>
      <c r="AH58" s="175">
        <v>57.381819999999998</v>
      </c>
      <c r="AI58" s="175">
        <v>38.360330000000005</v>
      </c>
      <c r="AJ58" s="175">
        <v>50.87603</v>
      </c>
      <c r="AK58" s="175">
        <v>33.83802</v>
      </c>
      <c r="AL58" s="175">
        <v>38.677690000000005</v>
      </c>
      <c r="AM58" s="175">
        <v>28.363289999999999</v>
      </c>
      <c r="AN58" s="175">
        <v>44.250949999999996</v>
      </c>
      <c r="AO58" s="175">
        <v>41.255660000000006</v>
      </c>
      <c r="AP58" s="175">
        <v>47.999720000000003</v>
      </c>
      <c r="AQ58" s="175">
        <v>78.703759999999988</v>
      </c>
      <c r="AR58" s="175">
        <v>38.875680000000003</v>
      </c>
      <c r="AS58" s="175">
        <v>32.726860000000002</v>
      </c>
      <c r="AT58" s="175">
        <v>30.744250000000001</v>
      </c>
      <c r="AU58" s="175">
        <v>24.1193600000001</v>
      </c>
      <c r="AV58" s="175">
        <v>44.628749999999897</v>
      </c>
      <c r="AW58" s="175">
        <v>21.9771800000001</v>
      </c>
      <c r="AX58" s="175">
        <v>24.040019999999899</v>
      </c>
      <c r="AY58" s="175">
        <v>19.180725999999996</v>
      </c>
      <c r="AZ58" s="175">
        <v>38.334448000000002</v>
      </c>
      <c r="BA58" s="175">
        <v>-11.254766</v>
      </c>
      <c r="BB58" s="175">
        <v>-1.109622000000003</v>
      </c>
      <c r="BC58" s="205"/>
      <c r="BD58" s="205"/>
      <c r="BE58" s="205"/>
      <c r="BF58" s="205"/>
      <c r="BG58" s="205"/>
      <c r="BH58" s="205"/>
      <c r="BI58" s="205"/>
      <c r="BJ58" s="205"/>
      <c r="BK58" s="205"/>
      <c r="BL58" s="205"/>
      <c r="BM58" s="205"/>
      <c r="BN58" s="205"/>
      <c r="BO58" s="205"/>
      <c r="BP58" s="205"/>
      <c r="BQ58" s="205"/>
      <c r="BR58" s="205"/>
      <c r="BS58" s="205"/>
      <c r="BT58" s="205"/>
      <c r="BU58" s="205"/>
      <c r="BV58" s="205"/>
      <c r="BW58" s="205"/>
      <c r="BX58" s="205"/>
      <c r="BY58" s="205"/>
      <c r="BZ58" s="205"/>
      <c r="CA58" s="205"/>
      <c r="CB58" s="205"/>
      <c r="CC58" s="205"/>
      <c r="CD58" s="205"/>
      <c r="CE58" s="205"/>
      <c r="CF58" s="205"/>
      <c r="CG58" s="205"/>
      <c r="CH58" s="205"/>
      <c r="CI58" s="205"/>
      <c r="CJ58" s="205"/>
      <c r="CK58" s="205"/>
      <c r="CL58" s="205"/>
      <c r="CM58" s="205"/>
      <c r="CN58" s="205"/>
      <c r="CO58" s="205"/>
      <c r="CP58" s="205"/>
      <c r="CQ58" s="205"/>
      <c r="CR58" s="205"/>
      <c r="CS58" s="205"/>
      <c r="CT58" s="205"/>
      <c r="CU58" s="205"/>
      <c r="CV58" s="205"/>
      <c r="CW58" s="205"/>
      <c r="CX58" s="205"/>
      <c r="CY58" s="205"/>
      <c r="CZ58" s="205"/>
      <c r="DA58" s="205"/>
      <c r="DB58" s="205"/>
      <c r="DC58" s="205"/>
      <c r="DD58" s="205"/>
      <c r="DE58" s="205"/>
      <c r="DF58" s="205"/>
      <c r="DG58" s="205"/>
      <c r="DH58" s="205"/>
      <c r="DI58" s="205"/>
      <c r="DJ58" s="205"/>
      <c r="DK58" s="205"/>
      <c r="DL58" s="205"/>
      <c r="DM58" s="205"/>
      <c r="DN58" s="205"/>
      <c r="DO58" s="205"/>
      <c r="DP58" s="205"/>
      <c r="DQ58" s="205"/>
      <c r="DR58" s="205"/>
      <c r="DS58" s="205"/>
      <c r="DT58" s="205"/>
      <c r="DU58" s="205"/>
      <c r="DV58" s="205"/>
      <c r="DW58" s="205"/>
      <c r="DX58" s="205"/>
      <c r="DY58" s="205"/>
      <c r="DZ58" s="205"/>
      <c r="EA58" s="205"/>
      <c r="EB58" s="205"/>
      <c r="EC58" s="205"/>
      <c r="ED58" s="205"/>
    </row>
    <row r="59" spans="21:134" ht="15" x14ac:dyDescent="0.25">
      <c r="U59" s="171">
        <f t="shared" si="1"/>
        <v>47027</v>
      </c>
      <c r="V59" s="172" t="s">
        <v>181</v>
      </c>
      <c r="W59" s="173">
        <v>35.139000000000003</v>
      </c>
      <c r="X59" s="174">
        <v>35.139000000000003</v>
      </c>
      <c r="Y59" s="175">
        <v>31.104225999999993</v>
      </c>
      <c r="Z59" s="175">
        <v>32.409004000000003</v>
      </c>
      <c r="AA59" s="175">
        <v>36.495870000000004</v>
      </c>
      <c r="AB59" s="175">
        <v>22.413220000000003</v>
      </c>
      <c r="AC59" s="175">
        <v>37.884300000000003</v>
      </c>
      <c r="AD59" s="175">
        <v>47.385120000000001</v>
      </c>
      <c r="AE59" s="175">
        <v>23.34545</v>
      </c>
      <c r="AF59" s="175">
        <v>20.647929999999999</v>
      </c>
      <c r="AG59" s="175">
        <v>30.664459999999998</v>
      </c>
      <c r="AH59" s="175">
        <v>41.077690000000004</v>
      </c>
      <c r="AI59" s="175">
        <v>31.060849999999999</v>
      </c>
      <c r="AJ59" s="175">
        <v>69.758679999999998</v>
      </c>
      <c r="AK59" s="175">
        <v>20.94511</v>
      </c>
      <c r="AL59" s="175">
        <v>34.908660000000005</v>
      </c>
      <c r="AM59" s="175">
        <v>24.793029999999998</v>
      </c>
      <c r="AN59" s="175">
        <v>40.680699999999995</v>
      </c>
      <c r="AO59" s="175">
        <v>34.511849999999995</v>
      </c>
      <c r="AP59" s="175">
        <v>29.513770000000001</v>
      </c>
      <c r="AQ59" s="175">
        <v>19.080719999999999</v>
      </c>
      <c r="AR59" s="175">
        <v>42.445929999999997</v>
      </c>
      <c r="AS59" s="175">
        <v>56.012860000000003</v>
      </c>
      <c r="AT59" s="175">
        <v>29.236789999999999</v>
      </c>
      <c r="AU59" s="175">
        <v>25.884679999999999</v>
      </c>
      <c r="AV59" s="175">
        <v>63.214149999999897</v>
      </c>
      <c r="AW59" s="175">
        <v>23.663159999999799</v>
      </c>
      <c r="AX59" s="175">
        <v>24.972269999999799</v>
      </c>
      <c r="AY59" s="175">
        <v>26.040343999999997</v>
      </c>
      <c r="AZ59" s="175">
        <v>13.166246000000003</v>
      </c>
      <c r="BA59" s="175">
        <v>20.811032000000001</v>
      </c>
      <c r="BB59" s="175">
        <v>15.392737999999998</v>
      </c>
      <c r="BC59" s="205"/>
      <c r="BD59" s="205"/>
      <c r="BE59" s="205"/>
      <c r="BF59" s="205"/>
      <c r="BG59" s="205"/>
      <c r="BH59" s="205"/>
      <c r="BI59" s="205"/>
      <c r="BJ59" s="205"/>
      <c r="BK59" s="205"/>
      <c r="BL59" s="205"/>
      <c r="BM59" s="205"/>
      <c r="BN59" s="205"/>
      <c r="BO59" s="205"/>
      <c r="BP59" s="205"/>
      <c r="BQ59" s="205"/>
      <c r="BR59" s="205"/>
      <c r="BS59" s="205"/>
      <c r="BT59" s="205"/>
      <c r="BU59" s="205"/>
      <c r="BV59" s="205"/>
      <c r="BW59" s="205"/>
      <c r="BX59" s="205"/>
      <c r="BY59" s="205"/>
      <c r="BZ59" s="205"/>
      <c r="CA59" s="205"/>
      <c r="CB59" s="205"/>
      <c r="CC59" s="205"/>
      <c r="CD59" s="205"/>
      <c r="CE59" s="205"/>
      <c r="CF59" s="205"/>
      <c r="CG59" s="205"/>
      <c r="CH59" s="205"/>
      <c r="CI59" s="205"/>
      <c r="CJ59" s="205"/>
      <c r="CK59" s="205"/>
      <c r="CL59" s="205"/>
      <c r="CM59" s="205"/>
      <c r="CN59" s="205"/>
      <c r="CO59" s="205"/>
      <c r="CP59" s="205"/>
      <c r="CQ59" s="205"/>
      <c r="CR59" s="205"/>
      <c r="CS59" s="205"/>
      <c r="CT59" s="205"/>
      <c r="CU59" s="205"/>
      <c r="CV59" s="205"/>
      <c r="CW59" s="205"/>
      <c r="CX59" s="205"/>
      <c r="CY59" s="205"/>
      <c r="CZ59" s="205"/>
      <c r="DA59" s="205"/>
      <c r="DB59" s="205"/>
      <c r="DC59" s="205"/>
      <c r="DD59" s="205"/>
      <c r="DE59" s="205"/>
      <c r="DF59" s="205"/>
      <c r="DG59" s="205"/>
      <c r="DH59" s="205"/>
      <c r="DI59" s="205"/>
      <c r="DJ59" s="205"/>
      <c r="DK59" s="205"/>
      <c r="DL59" s="205"/>
      <c r="DM59" s="205"/>
      <c r="DN59" s="205"/>
      <c r="DO59" s="205"/>
      <c r="DP59" s="205"/>
      <c r="DQ59" s="205"/>
      <c r="DR59" s="205"/>
      <c r="DS59" s="205"/>
      <c r="DT59" s="205"/>
      <c r="DU59" s="205"/>
      <c r="DV59" s="205"/>
      <c r="DW59" s="205"/>
      <c r="DX59" s="205"/>
      <c r="DY59" s="205"/>
      <c r="DZ59" s="205"/>
      <c r="EA59" s="205"/>
      <c r="EB59" s="205"/>
      <c r="EC59" s="205"/>
      <c r="ED59" s="205"/>
    </row>
    <row r="60" spans="21:134" ht="15" x14ac:dyDescent="0.25">
      <c r="U60" s="171">
        <f t="shared" si="1"/>
        <v>47058</v>
      </c>
      <c r="V60" s="172" t="s">
        <v>181</v>
      </c>
      <c r="W60" s="173">
        <v>23.611000000000001</v>
      </c>
      <c r="X60" s="174">
        <v>23.611000000000001</v>
      </c>
      <c r="Y60" s="175">
        <v>28.013811999999998</v>
      </c>
      <c r="Z60" s="175">
        <v>15.793877999999999</v>
      </c>
      <c r="AA60" s="175">
        <v>24.595040000000001</v>
      </c>
      <c r="AB60" s="175">
        <v>18.446279999999998</v>
      </c>
      <c r="AC60" s="175">
        <v>36.495870000000004</v>
      </c>
      <c r="AD60" s="175">
        <v>27.966939999999997</v>
      </c>
      <c r="AE60" s="175">
        <v>25.487599999999997</v>
      </c>
      <c r="AF60" s="175">
        <v>23.10744</v>
      </c>
      <c r="AG60" s="175">
        <v>22.472729999999999</v>
      </c>
      <c r="AH60" s="175">
        <v>35.166530000000002</v>
      </c>
      <c r="AI60" s="175">
        <v>20.925319999999999</v>
      </c>
      <c r="AJ60" s="175">
        <v>16.066120000000002</v>
      </c>
      <c r="AK60" s="175">
        <v>25.54711</v>
      </c>
      <c r="AL60" s="175">
        <v>41.950060000000001</v>
      </c>
      <c r="AM60" s="175">
        <v>23.00787</v>
      </c>
      <c r="AN60" s="175">
        <v>14.39954</v>
      </c>
      <c r="AO60" s="175">
        <v>23.602700000000002</v>
      </c>
      <c r="AP60" s="175">
        <v>28.581400000000002</v>
      </c>
      <c r="AQ60" s="175">
        <v>27.807869999999998</v>
      </c>
      <c r="AR60" s="175">
        <v>24.69378</v>
      </c>
      <c r="AS60" s="175">
        <v>22.293890000000001</v>
      </c>
      <c r="AT60" s="175">
        <v>27.888010000000101</v>
      </c>
      <c r="AU60" s="175">
        <v>24.873090000000097</v>
      </c>
      <c r="AV60" s="175">
        <v>23.24662</v>
      </c>
      <c r="AW60" s="175">
        <v>25.646650000000101</v>
      </c>
      <c r="AX60" s="175">
        <v>24.793749999999999</v>
      </c>
      <c r="AY60" s="175">
        <v>17.507805999999995</v>
      </c>
      <c r="AZ60" s="175">
        <v>8.8944699999999983</v>
      </c>
      <c r="BA60" s="175">
        <v>1.1222839999999996</v>
      </c>
      <c r="BB60" s="175">
        <v>9.8448719999999987</v>
      </c>
      <c r="BC60" s="205"/>
      <c r="BD60" s="205"/>
      <c r="BE60" s="205"/>
      <c r="BF60" s="205"/>
      <c r="BG60" s="205"/>
      <c r="BH60" s="205"/>
      <c r="BI60" s="205"/>
      <c r="BJ60" s="205"/>
      <c r="BK60" s="205"/>
      <c r="BL60" s="205"/>
      <c r="BM60" s="205"/>
      <c r="BN60" s="205"/>
      <c r="BO60" s="205"/>
      <c r="BP60" s="205"/>
      <c r="BQ60" s="205"/>
      <c r="BR60" s="205"/>
      <c r="BS60" s="205"/>
      <c r="BT60" s="205"/>
      <c r="BU60" s="205"/>
      <c r="BV60" s="205"/>
      <c r="BW60" s="205"/>
      <c r="BX60" s="205"/>
      <c r="BY60" s="205"/>
      <c r="BZ60" s="205"/>
      <c r="CA60" s="205"/>
      <c r="CB60" s="205"/>
      <c r="CC60" s="205"/>
      <c r="CD60" s="205"/>
      <c r="CE60" s="205"/>
      <c r="CF60" s="205"/>
      <c r="CG60" s="205"/>
      <c r="CH60" s="205"/>
      <c r="CI60" s="205"/>
      <c r="CJ60" s="205"/>
      <c r="CK60" s="205"/>
      <c r="CL60" s="205"/>
      <c r="CM60" s="205"/>
      <c r="CN60" s="205"/>
      <c r="CO60" s="205"/>
      <c r="CP60" s="205"/>
      <c r="CQ60" s="205"/>
      <c r="CR60" s="205"/>
      <c r="CS60" s="205"/>
      <c r="CT60" s="205"/>
      <c r="CU60" s="205"/>
      <c r="CV60" s="205"/>
      <c r="CW60" s="205"/>
      <c r="CX60" s="205"/>
      <c r="CY60" s="205"/>
      <c r="CZ60" s="205"/>
      <c r="DA60" s="205"/>
      <c r="DB60" s="205"/>
      <c r="DC60" s="205"/>
      <c r="DD60" s="205"/>
      <c r="DE60" s="205"/>
      <c r="DF60" s="205"/>
      <c r="DG60" s="205"/>
      <c r="DH60" s="205"/>
      <c r="DI60" s="205"/>
      <c r="DJ60" s="205"/>
      <c r="DK60" s="205"/>
      <c r="DL60" s="205"/>
      <c r="DM60" s="205"/>
      <c r="DN60" s="205"/>
      <c r="DO60" s="205"/>
      <c r="DP60" s="205"/>
      <c r="DQ60" s="205"/>
      <c r="DR60" s="205"/>
      <c r="DS60" s="205"/>
      <c r="DT60" s="205"/>
      <c r="DU60" s="205"/>
      <c r="DV60" s="205"/>
      <c r="DW60" s="205"/>
      <c r="DX60" s="205"/>
      <c r="DY60" s="205"/>
      <c r="DZ60" s="205"/>
      <c r="EA60" s="205"/>
      <c r="EB60" s="205"/>
      <c r="EC60" s="205"/>
      <c r="ED60" s="205"/>
    </row>
    <row r="61" spans="21:134" ht="15" x14ac:dyDescent="0.25">
      <c r="U61" s="171">
        <f t="shared" si="1"/>
        <v>47088</v>
      </c>
      <c r="V61" s="172" t="s">
        <v>181</v>
      </c>
      <c r="W61" s="173">
        <v>27.126000000000001</v>
      </c>
      <c r="X61" s="174">
        <v>27.126000000000001</v>
      </c>
      <c r="Y61" s="175">
        <v>44.223798000000002</v>
      </c>
      <c r="Z61" s="175">
        <v>1.110544</v>
      </c>
      <c r="AA61" s="175">
        <v>15.07438</v>
      </c>
      <c r="AB61" s="175">
        <v>12.69421</v>
      </c>
      <c r="AC61" s="175">
        <v>35.305790000000002</v>
      </c>
      <c r="AD61" s="175">
        <v>29.355370000000001</v>
      </c>
      <c r="AE61" s="175">
        <v>13.4876</v>
      </c>
      <c r="AF61" s="175">
        <v>18.723970000000001</v>
      </c>
      <c r="AG61" s="175">
        <v>15.471069999999999</v>
      </c>
      <c r="AH61" s="175">
        <v>19.100490000000001</v>
      </c>
      <c r="AI61" s="175">
        <v>3.9664899999999998</v>
      </c>
      <c r="AJ61" s="175">
        <v>23.801650000000002</v>
      </c>
      <c r="AK61" s="175">
        <v>57.520660000000007</v>
      </c>
      <c r="AL61" s="175">
        <v>23.99954</v>
      </c>
      <c r="AM61" s="175">
        <v>19.4375</v>
      </c>
      <c r="AN61" s="175">
        <v>33.916870000000003</v>
      </c>
      <c r="AO61" s="175">
        <v>31.734860000000001</v>
      </c>
      <c r="AP61" s="175">
        <v>22.7103</v>
      </c>
      <c r="AQ61" s="175">
        <v>25.368259999999999</v>
      </c>
      <c r="AR61" s="175">
        <v>31.6557</v>
      </c>
      <c r="AS61" s="175">
        <v>22.412740000000003</v>
      </c>
      <c r="AT61" s="175">
        <v>36.377389999999899</v>
      </c>
      <c r="AU61" s="175">
        <v>25.983849999999997</v>
      </c>
      <c r="AV61" s="175">
        <v>23.544150000000002</v>
      </c>
      <c r="AW61" s="175">
        <v>39.471650000000103</v>
      </c>
      <c r="AX61" s="175">
        <v>24.5160599999999</v>
      </c>
      <c r="AY61" s="175">
        <v>8.4644880000000011</v>
      </c>
      <c r="AZ61" s="175">
        <v>2.3967059999999982</v>
      </c>
      <c r="BA61" s="175">
        <v>-6.7709719999999995</v>
      </c>
      <c r="BB61" s="175">
        <v>0.60159199999999691</v>
      </c>
      <c r="BC61" s="205"/>
      <c r="BD61" s="205"/>
      <c r="BE61" s="205"/>
      <c r="BF61" s="205"/>
      <c r="BG61" s="205"/>
      <c r="BH61" s="205"/>
      <c r="BI61" s="205"/>
      <c r="BJ61" s="205"/>
      <c r="BK61" s="205"/>
      <c r="BL61" s="205"/>
      <c r="BM61" s="205"/>
      <c r="BN61" s="205"/>
      <c r="BO61" s="205"/>
      <c r="BP61" s="205"/>
      <c r="BQ61" s="205"/>
      <c r="BR61" s="205"/>
      <c r="BS61" s="205"/>
      <c r="BT61" s="205"/>
      <c r="BU61" s="205"/>
      <c r="BV61" s="205"/>
      <c r="BW61" s="205"/>
      <c r="BX61" s="205"/>
      <c r="BY61" s="205"/>
      <c r="BZ61" s="205"/>
      <c r="CA61" s="205"/>
      <c r="CB61" s="205"/>
      <c r="CC61" s="205"/>
      <c r="CD61" s="205"/>
      <c r="CE61" s="205"/>
      <c r="CF61" s="205"/>
      <c r="CG61" s="205"/>
      <c r="CH61" s="205"/>
      <c r="CI61" s="205"/>
      <c r="CJ61" s="205"/>
      <c r="CK61" s="205"/>
      <c r="CL61" s="205"/>
      <c r="CM61" s="205"/>
      <c r="CN61" s="205"/>
      <c r="CO61" s="205"/>
      <c r="CP61" s="205"/>
      <c r="CQ61" s="205"/>
      <c r="CR61" s="205"/>
      <c r="CS61" s="205"/>
      <c r="CT61" s="205"/>
      <c r="CU61" s="205"/>
      <c r="CV61" s="205"/>
      <c r="CW61" s="205"/>
      <c r="CX61" s="205"/>
      <c r="CY61" s="205"/>
      <c r="CZ61" s="205"/>
      <c r="DA61" s="205"/>
      <c r="DB61" s="205"/>
      <c r="DC61" s="205"/>
      <c r="DD61" s="205"/>
      <c r="DE61" s="205"/>
      <c r="DF61" s="205"/>
      <c r="DG61" s="205"/>
      <c r="DH61" s="205"/>
      <c r="DI61" s="205"/>
      <c r="DJ61" s="205"/>
      <c r="DK61" s="205"/>
      <c r="DL61" s="205"/>
      <c r="DM61" s="205"/>
      <c r="DN61" s="205"/>
      <c r="DO61" s="205"/>
      <c r="DP61" s="205"/>
      <c r="DQ61" s="205"/>
      <c r="DR61" s="205"/>
      <c r="DS61" s="205"/>
      <c r="DT61" s="205"/>
      <c r="DU61" s="205"/>
      <c r="DV61" s="205"/>
      <c r="DW61" s="205"/>
      <c r="DX61" s="205"/>
      <c r="DY61" s="205"/>
      <c r="DZ61" s="205"/>
      <c r="EA61" s="205"/>
      <c r="EB61" s="205"/>
      <c r="EC61" s="205"/>
      <c r="ED61" s="205"/>
    </row>
    <row r="62" spans="21:134" ht="15" x14ac:dyDescent="0.25">
      <c r="U62" s="171">
        <f t="shared" si="1"/>
        <v>47119</v>
      </c>
      <c r="V62" s="172" t="s">
        <v>181</v>
      </c>
      <c r="W62" s="173">
        <v>29.402999999999999</v>
      </c>
      <c r="X62" s="174">
        <v>29.402999999999999</v>
      </c>
      <c r="Y62" s="175">
        <v>25.526097999999998</v>
      </c>
      <c r="Z62" s="175">
        <v>1.3745679999999993</v>
      </c>
      <c r="AA62" s="175">
        <v>21.421490000000002</v>
      </c>
      <c r="AB62" s="175">
        <v>24.198349999999998</v>
      </c>
      <c r="AC62" s="175">
        <v>42.049589999999995</v>
      </c>
      <c r="AD62" s="175">
        <v>21.61983</v>
      </c>
      <c r="AE62" s="175">
        <v>18.446279999999998</v>
      </c>
      <c r="AF62" s="175">
        <v>23.206610000000001</v>
      </c>
      <c r="AG62" s="175">
        <v>20.033060000000003</v>
      </c>
      <c r="AH62" s="175">
        <v>101.09752</v>
      </c>
      <c r="AI62" s="175">
        <v>22.61157</v>
      </c>
      <c r="AJ62" s="175">
        <v>23.206610000000001</v>
      </c>
      <c r="AK62" s="175">
        <v>42.247930000000004</v>
      </c>
      <c r="AL62" s="175">
        <v>34.11524</v>
      </c>
      <c r="AM62" s="175">
        <v>41.255679999999998</v>
      </c>
      <c r="AN62" s="175">
        <v>24.792830000000002</v>
      </c>
      <c r="AO62" s="175">
        <v>40.065640000000002</v>
      </c>
      <c r="AP62" s="175">
        <v>37.883839999999999</v>
      </c>
      <c r="AQ62" s="175">
        <v>23.007810000000003</v>
      </c>
      <c r="AR62" s="175">
        <v>30.743310000000001</v>
      </c>
      <c r="AS62" s="175">
        <v>36.496400000000001</v>
      </c>
      <c r="AT62" s="175">
        <v>45.025449999999999</v>
      </c>
      <c r="AU62" s="175">
        <v>23.802</v>
      </c>
      <c r="AV62" s="175">
        <v>42.050199999999904</v>
      </c>
      <c r="AW62" s="175">
        <v>26.777249999999999</v>
      </c>
      <c r="AX62" s="175">
        <v>29.809785999999992</v>
      </c>
      <c r="AY62" s="175">
        <v>0.14888199999999779</v>
      </c>
      <c r="AZ62" s="175">
        <v>188.36769600000002</v>
      </c>
      <c r="BA62" s="175">
        <v>-19.261465999999999</v>
      </c>
      <c r="BB62" s="175">
        <v>-11.55139</v>
      </c>
      <c r="BC62" s="205"/>
      <c r="BD62" s="205"/>
      <c r="BE62" s="205"/>
      <c r="BF62" s="205"/>
      <c r="BG62" s="205"/>
      <c r="BH62" s="205"/>
      <c r="BI62" s="205"/>
      <c r="BJ62" s="205"/>
      <c r="BK62" s="205"/>
      <c r="BL62" s="205"/>
      <c r="BM62" s="205"/>
      <c r="BN62" s="205"/>
      <c r="BO62" s="205"/>
      <c r="BP62" s="205"/>
      <c r="BQ62" s="205"/>
      <c r="BR62" s="205"/>
      <c r="BS62" s="205"/>
      <c r="BT62" s="205"/>
      <c r="BU62" s="205"/>
      <c r="BV62" s="205"/>
      <c r="BW62" s="205"/>
      <c r="BX62" s="205"/>
      <c r="BY62" s="205"/>
      <c r="BZ62" s="205"/>
      <c r="CA62" s="205"/>
      <c r="CB62" s="205"/>
      <c r="CC62" s="205"/>
      <c r="CD62" s="205"/>
      <c r="CE62" s="205"/>
      <c r="CF62" s="205"/>
      <c r="CG62" s="205"/>
      <c r="CH62" s="205"/>
      <c r="CI62" s="205"/>
      <c r="CJ62" s="205"/>
      <c r="CK62" s="205"/>
      <c r="CL62" s="205"/>
      <c r="CM62" s="205"/>
      <c r="CN62" s="205"/>
      <c r="CO62" s="205"/>
      <c r="CP62" s="205"/>
      <c r="CQ62" s="205"/>
      <c r="CR62" s="205"/>
      <c r="CS62" s="205"/>
      <c r="CT62" s="205"/>
      <c r="CU62" s="205"/>
      <c r="CV62" s="205"/>
      <c r="CW62" s="205"/>
      <c r="CX62" s="205"/>
      <c r="CY62" s="205"/>
      <c r="CZ62" s="205"/>
      <c r="DA62" s="205"/>
      <c r="DB62" s="205"/>
      <c r="DC62" s="205"/>
      <c r="DD62" s="205"/>
      <c r="DE62" s="205"/>
      <c r="DF62" s="205"/>
      <c r="DG62" s="205"/>
      <c r="DH62" s="205"/>
      <c r="DI62" s="205"/>
      <c r="DJ62" s="205"/>
      <c r="DK62" s="205"/>
      <c r="DL62" s="205"/>
      <c r="DM62" s="205"/>
      <c r="DN62" s="205"/>
      <c r="DO62" s="205"/>
      <c r="DP62" s="205"/>
      <c r="DQ62" s="205"/>
      <c r="DR62" s="205"/>
      <c r="DS62" s="205"/>
      <c r="DT62" s="205"/>
      <c r="DU62" s="205"/>
      <c r="DV62" s="205"/>
      <c r="DW62" s="205"/>
      <c r="DX62" s="205"/>
      <c r="DY62" s="205"/>
      <c r="DZ62" s="205"/>
      <c r="EA62" s="205"/>
      <c r="EB62" s="205"/>
      <c r="EC62" s="205"/>
      <c r="ED62" s="205"/>
    </row>
    <row r="63" spans="21:134" ht="15" x14ac:dyDescent="0.25">
      <c r="U63" s="171">
        <f t="shared" si="1"/>
        <v>47150</v>
      </c>
      <c r="V63" s="172" t="s">
        <v>181</v>
      </c>
      <c r="W63" s="173">
        <v>35.088000000000001</v>
      </c>
      <c r="X63" s="174">
        <v>35.088000000000001</v>
      </c>
      <c r="Y63" s="175">
        <v>12.339405999999999</v>
      </c>
      <c r="Z63" s="175">
        <v>23.60331</v>
      </c>
      <c r="AA63" s="175">
        <v>17.2562</v>
      </c>
      <c r="AB63" s="175">
        <v>16.066120000000002</v>
      </c>
      <c r="AC63" s="175">
        <v>48.99174</v>
      </c>
      <c r="AD63" s="175">
        <v>36.297519999999999</v>
      </c>
      <c r="AE63" s="175">
        <v>25.745450000000002</v>
      </c>
      <c r="AF63" s="175">
        <v>24.39669</v>
      </c>
      <c r="AG63" s="175">
        <v>35.66281</v>
      </c>
      <c r="AH63" s="175">
        <v>125.57355</v>
      </c>
      <c r="AI63" s="175">
        <v>20.429749999999999</v>
      </c>
      <c r="AJ63" s="175">
        <v>29.355370000000001</v>
      </c>
      <c r="AK63" s="175">
        <v>90.644630000000006</v>
      </c>
      <c r="AL63" s="175">
        <v>38.478989999999996</v>
      </c>
      <c r="AM63" s="175">
        <v>35.16657</v>
      </c>
      <c r="AN63" s="175">
        <v>33.321769999999994</v>
      </c>
      <c r="AO63" s="175">
        <v>18.842610000000001</v>
      </c>
      <c r="AP63" s="175">
        <v>38.875690000000006</v>
      </c>
      <c r="AQ63" s="175">
        <v>32.449240000000003</v>
      </c>
      <c r="AR63" s="175">
        <v>39.450900000000004</v>
      </c>
      <c r="AS63" s="175">
        <v>41.375809999999994</v>
      </c>
      <c r="AT63" s="175">
        <v>62.678599999999996</v>
      </c>
      <c r="AU63" s="175">
        <v>22.2151999999999</v>
      </c>
      <c r="AV63" s="175">
        <v>72.001050000000006</v>
      </c>
      <c r="AW63" s="175">
        <v>37.884849999999894</v>
      </c>
      <c r="AX63" s="175">
        <v>19.033522000000001</v>
      </c>
      <c r="AY63" s="175">
        <v>7.0302340000000001</v>
      </c>
      <c r="AZ63" s="175">
        <v>85.799055999999993</v>
      </c>
      <c r="BA63" s="175">
        <v>-9.7793939999999999</v>
      </c>
      <c r="BB63" s="175">
        <v>38.657699999999991</v>
      </c>
      <c r="BC63" s="205"/>
      <c r="BD63" s="205"/>
      <c r="BE63" s="205"/>
      <c r="BF63" s="205"/>
      <c r="BG63" s="205"/>
      <c r="BH63" s="205"/>
      <c r="BI63" s="205"/>
      <c r="BJ63" s="205"/>
      <c r="BK63" s="205"/>
      <c r="BL63" s="205"/>
      <c r="BM63" s="205"/>
      <c r="BN63" s="205"/>
      <c r="BO63" s="205"/>
      <c r="BP63" s="205"/>
      <c r="BQ63" s="205"/>
      <c r="BR63" s="205"/>
      <c r="BS63" s="205"/>
      <c r="BT63" s="205"/>
      <c r="BU63" s="205"/>
      <c r="BV63" s="205"/>
      <c r="BW63" s="205"/>
      <c r="BX63" s="205"/>
      <c r="BY63" s="205"/>
      <c r="BZ63" s="205"/>
      <c r="CA63" s="205"/>
      <c r="CB63" s="205"/>
      <c r="CC63" s="205"/>
      <c r="CD63" s="205"/>
      <c r="CE63" s="205"/>
      <c r="CF63" s="205"/>
      <c r="CG63" s="205"/>
      <c r="CH63" s="205"/>
      <c r="CI63" s="205"/>
      <c r="CJ63" s="205"/>
      <c r="CK63" s="205"/>
      <c r="CL63" s="205"/>
      <c r="CM63" s="205"/>
      <c r="CN63" s="205"/>
      <c r="CO63" s="205"/>
      <c r="CP63" s="205"/>
      <c r="CQ63" s="205"/>
      <c r="CR63" s="205"/>
      <c r="CS63" s="205"/>
      <c r="CT63" s="205"/>
      <c r="CU63" s="205"/>
      <c r="CV63" s="205"/>
      <c r="CW63" s="205"/>
      <c r="CX63" s="205"/>
      <c r="CY63" s="205"/>
      <c r="CZ63" s="205"/>
      <c r="DA63" s="205"/>
      <c r="DB63" s="205"/>
      <c r="DC63" s="205"/>
      <c r="DD63" s="205"/>
      <c r="DE63" s="205"/>
      <c r="DF63" s="205"/>
      <c r="DG63" s="205"/>
      <c r="DH63" s="205"/>
      <c r="DI63" s="205"/>
      <c r="DJ63" s="205"/>
      <c r="DK63" s="205"/>
      <c r="DL63" s="205"/>
      <c r="DM63" s="205"/>
      <c r="DN63" s="205"/>
      <c r="DO63" s="205"/>
      <c r="DP63" s="205"/>
      <c r="DQ63" s="205"/>
      <c r="DR63" s="205"/>
      <c r="DS63" s="205"/>
      <c r="DT63" s="205"/>
      <c r="DU63" s="205"/>
      <c r="DV63" s="205"/>
      <c r="DW63" s="205"/>
      <c r="DX63" s="205"/>
      <c r="DY63" s="205"/>
      <c r="DZ63" s="205"/>
      <c r="EA63" s="205"/>
      <c r="EB63" s="205"/>
      <c r="EC63" s="205"/>
      <c r="ED63" s="205"/>
    </row>
    <row r="64" spans="21:134" ht="15" x14ac:dyDescent="0.25">
      <c r="U64" s="171">
        <f t="shared" si="1"/>
        <v>47178</v>
      </c>
      <c r="V64" s="172" t="s">
        <v>181</v>
      </c>
      <c r="W64" s="173">
        <v>76.022000000000006</v>
      </c>
      <c r="X64" s="174">
        <v>76.022000000000006</v>
      </c>
      <c r="Y64" s="175">
        <v>7.6782579999999996</v>
      </c>
      <c r="Z64" s="175">
        <v>63.272730000000003</v>
      </c>
      <c r="AA64" s="175">
        <v>48.99174</v>
      </c>
      <c r="AB64" s="175">
        <v>19.834709999999998</v>
      </c>
      <c r="AC64" s="175">
        <v>54.009920000000001</v>
      </c>
      <c r="AD64" s="175">
        <v>55.160330000000002</v>
      </c>
      <c r="AE64" s="175">
        <v>23.22645</v>
      </c>
      <c r="AF64" s="175">
        <v>42.842980000000004</v>
      </c>
      <c r="AG64" s="175">
        <v>27.59008</v>
      </c>
      <c r="AH64" s="175">
        <v>69.104129999999998</v>
      </c>
      <c r="AI64" s="175">
        <v>49.190080000000002</v>
      </c>
      <c r="AJ64" s="175">
        <v>44.628099999999996</v>
      </c>
      <c r="AK64" s="175">
        <v>82.373550000000009</v>
      </c>
      <c r="AL64" s="175">
        <v>74.04258999999999</v>
      </c>
      <c r="AM64" s="175">
        <v>59.404600000000002</v>
      </c>
      <c r="AN64" s="175">
        <v>42.445689999999999</v>
      </c>
      <c r="AO64" s="175">
        <v>22.21454</v>
      </c>
      <c r="AP64" s="175">
        <v>58.769889999999997</v>
      </c>
      <c r="AQ64" s="175">
        <v>31.517060000000001</v>
      </c>
      <c r="AR64" s="175">
        <v>41.176480000000005</v>
      </c>
      <c r="AS64" s="175">
        <v>36.615409999999905</v>
      </c>
      <c r="AT64" s="175">
        <v>63.888529999999896</v>
      </c>
      <c r="AU64" s="175">
        <v>26.578900000000001</v>
      </c>
      <c r="AV64" s="175">
        <v>124.9605</v>
      </c>
      <c r="AW64" s="175">
        <v>70.0175499999999</v>
      </c>
      <c r="AX64" s="175">
        <v>37.985829999999993</v>
      </c>
      <c r="AY64" s="175">
        <v>23.852601999999997</v>
      </c>
      <c r="AZ64" s="175">
        <v>33.571293999999995</v>
      </c>
      <c r="BA64" s="175">
        <v>18.785719999999998</v>
      </c>
      <c r="BB64" s="175">
        <v>66.418819999999997</v>
      </c>
      <c r="BC64" s="205"/>
      <c r="BD64" s="205"/>
      <c r="BE64" s="205"/>
      <c r="BF64" s="205"/>
      <c r="BG64" s="205"/>
      <c r="BH64" s="205"/>
      <c r="BI64" s="205"/>
      <c r="BJ64" s="205"/>
      <c r="BK64" s="205"/>
      <c r="BL64" s="205"/>
      <c r="BM64" s="205"/>
      <c r="BN64" s="205"/>
      <c r="BO64" s="205"/>
      <c r="BP64" s="205"/>
      <c r="BQ64" s="205"/>
      <c r="BR64" s="205"/>
      <c r="BS64" s="205"/>
      <c r="BT64" s="205"/>
      <c r="BU64" s="205"/>
      <c r="BV64" s="205"/>
      <c r="BW64" s="205"/>
      <c r="BX64" s="205"/>
      <c r="BY64" s="205"/>
      <c r="BZ64" s="205"/>
      <c r="CA64" s="205"/>
      <c r="CB64" s="205"/>
      <c r="CC64" s="205"/>
      <c r="CD64" s="205"/>
      <c r="CE64" s="205"/>
      <c r="CF64" s="205"/>
      <c r="CG64" s="205"/>
      <c r="CH64" s="205"/>
      <c r="CI64" s="205"/>
      <c r="CJ64" s="205"/>
      <c r="CK64" s="205"/>
      <c r="CL64" s="205"/>
      <c r="CM64" s="205"/>
      <c r="CN64" s="205"/>
      <c r="CO64" s="205"/>
      <c r="CP64" s="205"/>
      <c r="CQ64" s="205"/>
      <c r="CR64" s="205"/>
      <c r="CS64" s="205"/>
      <c r="CT64" s="205"/>
      <c r="CU64" s="205"/>
      <c r="CV64" s="205"/>
      <c r="CW64" s="205"/>
      <c r="CX64" s="205"/>
      <c r="CY64" s="205"/>
      <c r="CZ64" s="205"/>
      <c r="DA64" s="205"/>
      <c r="DB64" s="205"/>
      <c r="DC64" s="205"/>
      <c r="DD64" s="205"/>
      <c r="DE64" s="205"/>
      <c r="DF64" s="205"/>
      <c r="DG64" s="205"/>
      <c r="DH64" s="205"/>
      <c r="DI64" s="205"/>
      <c r="DJ64" s="205"/>
      <c r="DK64" s="205"/>
      <c r="DL64" s="205"/>
      <c r="DM64" s="205"/>
      <c r="DN64" s="205"/>
      <c r="DO64" s="205"/>
      <c r="DP64" s="205"/>
      <c r="DQ64" s="205"/>
      <c r="DR64" s="205"/>
      <c r="DS64" s="205"/>
      <c r="DT64" s="205"/>
      <c r="DU64" s="205"/>
      <c r="DV64" s="205"/>
      <c r="DW64" s="205"/>
      <c r="DX64" s="205"/>
      <c r="DY64" s="205"/>
      <c r="DZ64" s="205"/>
      <c r="EA64" s="205"/>
      <c r="EB64" s="205"/>
      <c r="EC64" s="205"/>
      <c r="ED64" s="205"/>
    </row>
    <row r="65" spans="21:134" ht="15" x14ac:dyDescent="0.25">
      <c r="U65" s="184">
        <f t="shared" si="1"/>
        <v>47209</v>
      </c>
      <c r="V65" s="205" t="s">
        <v>181</v>
      </c>
      <c r="W65" s="205">
        <v>52.514000000000003</v>
      </c>
      <c r="X65" s="205">
        <v>52.514000000000003</v>
      </c>
      <c r="Y65" s="205">
        <v>3.6764540000000014</v>
      </c>
      <c r="Z65" s="205">
        <v>29.157019999999999</v>
      </c>
      <c r="AA65" s="205">
        <v>70.294210000000007</v>
      </c>
      <c r="AB65" s="205">
        <v>23.60331</v>
      </c>
      <c r="AC65" s="205">
        <v>16.8</v>
      </c>
      <c r="AD65" s="205">
        <v>35.028100000000002</v>
      </c>
      <c r="AE65" s="205">
        <v>13.62645</v>
      </c>
      <c r="AF65" s="205">
        <v>32.747109999999999</v>
      </c>
      <c r="AG65" s="205">
        <v>39.133879999999998</v>
      </c>
      <c r="AH65" s="205">
        <v>90.902479999999997</v>
      </c>
      <c r="AI65" s="205">
        <v>33.758679999999998</v>
      </c>
      <c r="AJ65" s="205">
        <v>33.699169999999995</v>
      </c>
      <c r="AK65" s="205">
        <v>29.79214</v>
      </c>
      <c r="AL65" s="205">
        <v>43.080640000000002</v>
      </c>
      <c r="AM65" s="205">
        <v>88.700450000000004</v>
      </c>
      <c r="AN65" s="205">
        <v>43.635820000000002</v>
      </c>
      <c r="AO65" s="205">
        <v>17.01784</v>
      </c>
      <c r="AP65" s="205">
        <v>26.498860000000001</v>
      </c>
      <c r="AQ65" s="205">
        <v>22.988139999999998</v>
      </c>
      <c r="AR65" s="205">
        <v>25.348419999999997</v>
      </c>
      <c r="AS65" s="205">
        <v>31.934349999999899</v>
      </c>
      <c r="AT65" s="205">
        <v>40.2452100000001</v>
      </c>
      <c r="AU65" s="205">
        <v>24.198700000000002</v>
      </c>
      <c r="AV65" s="205">
        <v>43.240300000000097</v>
      </c>
      <c r="AW65" s="205">
        <v>39.828680000000105</v>
      </c>
      <c r="AX65" s="205">
        <v>41.938178000000001</v>
      </c>
      <c r="AY65" s="205">
        <v>40.074694000000001</v>
      </c>
      <c r="AZ65" s="205">
        <v>1.3631199999999954</v>
      </c>
      <c r="BA65" s="205">
        <v>-2.5694920000000012</v>
      </c>
      <c r="BB65" s="205">
        <v>-26.212883999999999</v>
      </c>
      <c r="BC65" s="205"/>
      <c r="BD65" s="205"/>
      <c r="BE65" s="205"/>
      <c r="BF65" s="205"/>
      <c r="BG65" s="205"/>
      <c r="BH65" s="205"/>
      <c r="BI65" s="205"/>
      <c r="BJ65" s="205"/>
      <c r="BK65" s="205"/>
      <c r="BL65" s="205"/>
      <c r="BM65" s="205"/>
      <c r="BN65" s="205"/>
      <c r="BO65" s="205"/>
      <c r="BP65" s="205"/>
      <c r="BQ65" s="205"/>
      <c r="BR65" s="205"/>
      <c r="BS65" s="205"/>
      <c r="BT65" s="205"/>
      <c r="BU65" s="205"/>
      <c r="BV65" s="205"/>
      <c r="BW65" s="205"/>
      <c r="BX65" s="205"/>
      <c r="BY65" s="205"/>
      <c r="BZ65" s="205"/>
      <c r="CA65" s="205"/>
      <c r="CB65" s="205"/>
      <c r="CC65" s="205"/>
      <c r="CD65" s="205"/>
      <c r="CE65" s="205"/>
      <c r="CF65" s="205"/>
      <c r="CG65" s="205"/>
      <c r="CH65" s="205"/>
      <c r="CI65" s="205"/>
      <c r="CJ65" s="205"/>
      <c r="CK65" s="205"/>
      <c r="CL65" s="205"/>
      <c r="CM65" s="205"/>
      <c r="CN65" s="205"/>
      <c r="CO65" s="205"/>
      <c r="CP65" s="205"/>
      <c r="CQ65" s="205"/>
      <c r="CR65" s="205"/>
      <c r="CS65" s="205"/>
      <c r="CT65" s="205"/>
      <c r="CU65" s="205"/>
      <c r="CV65" s="205"/>
      <c r="CW65" s="205"/>
      <c r="CX65" s="205"/>
      <c r="CY65" s="205"/>
      <c r="CZ65" s="205"/>
      <c r="DA65" s="205"/>
      <c r="DB65" s="205"/>
      <c r="DC65" s="205"/>
      <c r="DD65" s="205"/>
      <c r="DE65" s="205"/>
      <c r="DF65" s="205"/>
      <c r="DG65" s="205"/>
      <c r="DH65" s="205"/>
      <c r="DI65" s="205"/>
      <c r="DJ65" s="205"/>
      <c r="DK65" s="205"/>
      <c r="DL65" s="205"/>
      <c r="DM65" s="205"/>
      <c r="DN65" s="205"/>
      <c r="DO65" s="205"/>
      <c r="DP65" s="205"/>
      <c r="DQ65" s="205"/>
      <c r="DR65" s="205"/>
      <c r="DS65" s="205"/>
      <c r="DT65" s="205"/>
      <c r="DU65" s="205"/>
      <c r="DV65" s="205"/>
      <c r="DW65" s="205"/>
      <c r="DX65" s="205"/>
      <c r="DY65" s="205"/>
      <c r="DZ65" s="205"/>
      <c r="EA65" s="205"/>
      <c r="EB65" s="205"/>
      <c r="EC65" s="205"/>
      <c r="ED65" s="205"/>
    </row>
    <row r="66" spans="21:134" ht="15" x14ac:dyDescent="0.25">
      <c r="U66" s="184">
        <f t="shared" si="1"/>
        <v>47239</v>
      </c>
      <c r="V66" s="205" t="s">
        <v>181</v>
      </c>
      <c r="W66" s="205">
        <v>23.488</v>
      </c>
      <c r="X66" s="205">
        <v>23.488</v>
      </c>
      <c r="Y66" s="205">
        <v>7.738929999999999</v>
      </c>
      <c r="Z66" s="205">
        <v>15.471069999999999</v>
      </c>
      <c r="AA66" s="205">
        <v>41.137190000000004</v>
      </c>
      <c r="AB66" s="205">
        <v>13.289260000000001</v>
      </c>
      <c r="AC66" s="205">
        <v>27.570250000000001</v>
      </c>
      <c r="AD66" s="205">
        <v>34.690910000000002</v>
      </c>
      <c r="AE66" s="205">
        <v>21.163640000000001</v>
      </c>
      <c r="AF66" s="205">
        <v>23.543800000000001</v>
      </c>
      <c r="AG66" s="205">
        <v>34.333880000000001</v>
      </c>
      <c r="AH66" s="205">
        <v>67.140500000000003</v>
      </c>
      <c r="AI66" s="205">
        <v>34.274380000000001</v>
      </c>
      <c r="AJ66" s="205">
        <v>36.813220000000001</v>
      </c>
      <c r="AK66" s="205">
        <v>20.429749999999999</v>
      </c>
      <c r="AL66" s="205">
        <v>51.173209999999997</v>
      </c>
      <c r="AM66" s="205">
        <v>36.138489999999997</v>
      </c>
      <c r="AN66" s="205">
        <v>21.024139999999999</v>
      </c>
      <c r="AO66" s="205">
        <v>18.545120000000001</v>
      </c>
      <c r="AP66" s="205">
        <v>27.252549999999999</v>
      </c>
      <c r="AQ66" s="205">
        <v>27.252610000000001</v>
      </c>
      <c r="AR66" s="205">
        <v>28.958279999999998</v>
      </c>
      <c r="AS66" s="205">
        <v>32.1327</v>
      </c>
      <c r="AT66" s="205">
        <v>29.573979999999999</v>
      </c>
      <c r="AU66" s="205">
        <v>26.281370000000102</v>
      </c>
      <c r="AV66" s="205">
        <v>27.570650000000001</v>
      </c>
      <c r="AW66" s="205">
        <v>23.583810000000099</v>
      </c>
      <c r="AX66" s="205">
        <v>24.659790000000001</v>
      </c>
      <c r="AY66" s="205">
        <v>21.803582000000002</v>
      </c>
      <c r="AZ66" s="205">
        <v>0.19014400000000023</v>
      </c>
      <c r="BA66" s="205">
        <v>-5.5054859999999994</v>
      </c>
      <c r="BB66" s="205">
        <v>-26.211384000000006</v>
      </c>
      <c r="BC66" s="205"/>
      <c r="BD66" s="205"/>
      <c r="BE66" s="205"/>
      <c r="BF66" s="205"/>
      <c r="BG66" s="205"/>
      <c r="BH66" s="205"/>
      <c r="BI66" s="205"/>
      <c r="BJ66" s="205"/>
      <c r="BK66" s="205"/>
      <c r="BL66" s="205"/>
      <c r="BM66" s="205"/>
      <c r="BN66" s="205"/>
      <c r="BO66" s="205"/>
      <c r="BP66" s="205"/>
      <c r="BQ66" s="205"/>
      <c r="BR66" s="205"/>
      <c r="BS66" s="205"/>
      <c r="BT66" s="205"/>
      <c r="BU66" s="205"/>
      <c r="BV66" s="205"/>
      <c r="BW66" s="205"/>
      <c r="BX66" s="205"/>
      <c r="BY66" s="205"/>
      <c r="BZ66" s="205"/>
      <c r="CA66" s="205"/>
      <c r="CB66" s="205"/>
      <c r="CC66" s="205"/>
      <c r="CD66" s="205"/>
      <c r="CE66" s="205"/>
      <c r="CF66" s="205"/>
      <c r="CG66" s="205"/>
      <c r="CH66" s="205"/>
      <c r="CI66" s="205"/>
      <c r="CJ66" s="205"/>
      <c r="CK66" s="205"/>
      <c r="CL66" s="205"/>
      <c r="CM66" s="205"/>
      <c r="CN66" s="205"/>
      <c r="CO66" s="205"/>
      <c r="CP66" s="205"/>
      <c r="CQ66" s="205"/>
      <c r="CR66" s="205"/>
      <c r="CS66" s="205"/>
      <c r="CT66" s="205"/>
      <c r="CU66" s="205"/>
      <c r="CV66" s="205"/>
      <c r="CW66" s="205"/>
      <c r="CX66" s="205"/>
      <c r="CY66" s="205"/>
      <c r="CZ66" s="205"/>
      <c r="DA66" s="205"/>
      <c r="DB66" s="205"/>
      <c r="DC66" s="205"/>
      <c r="DD66" s="205"/>
      <c r="DE66" s="205"/>
      <c r="DF66" s="205"/>
      <c r="DG66" s="205"/>
      <c r="DH66" s="205"/>
      <c r="DI66" s="205"/>
      <c r="DJ66" s="205"/>
      <c r="DK66" s="205"/>
      <c r="DL66" s="205"/>
      <c r="DM66" s="205"/>
      <c r="DN66" s="205"/>
      <c r="DO66" s="205"/>
      <c r="DP66" s="205"/>
      <c r="DQ66" s="205"/>
      <c r="DR66" s="205"/>
      <c r="DS66" s="205"/>
      <c r="DT66" s="205"/>
      <c r="DU66" s="205"/>
      <c r="DV66" s="205"/>
      <c r="DW66" s="205"/>
      <c r="DX66" s="205"/>
      <c r="DY66" s="205"/>
      <c r="DZ66" s="205"/>
      <c r="EA66" s="205"/>
      <c r="EB66" s="205"/>
      <c r="EC66" s="205"/>
      <c r="ED66" s="205"/>
    </row>
    <row r="67" spans="21:134" ht="15" x14ac:dyDescent="0.25">
      <c r="U67" s="184">
        <f t="shared" si="1"/>
        <v>47270</v>
      </c>
      <c r="V67" s="205" t="s">
        <v>181</v>
      </c>
      <c r="W67" s="205">
        <v>25.555</v>
      </c>
      <c r="X67" s="205">
        <v>25.555</v>
      </c>
      <c r="Y67" s="205">
        <v>-1.3633040000000001</v>
      </c>
      <c r="Z67" s="205">
        <v>31.73554</v>
      </c>
      <c r="AA67" s="205">
        <v>15.272729999999999</v>
      </c>
      <c r="AB67" s="205">
        <v>13.68595</v>
      </c>
      <c r="AC67" s="205">
        <v>32.07273</v>
      </c>
      <c r="AD67" s="205">
        <v>48.238019999999999</v>
      </c>
      <c r="AE67" s="205">
        <v>6.5057900000000002</v>
      </c>
      <c r="AF67" s="205">
        <v>14.280989999999999</v>
      </c>
      <c r="AG67" s="205">
        <v>20.826450000000001</v>
      </c>
      <c r="AH67" s="205">
        <v>11.9405</v>
      </c>
      <c r="AI67" s="205">
        <v>14.67769</v>
      </c>
      <c r="AJ67" s="205">
        <v>31.73554</v>
      </c>
      <c r="AK67" s="205">
        <v>13.4876</v>
      </c>
      <c r="AL67" s="205">
        <v>35.543419999999998</v>
      </c>
      <c r="AM67" s="205">
        <v>23.741799999999998</v>
      </c>
      <c r="AN67" s="205">
        <v>24.39593</v>
      </c>
      <c r="AO67" s="205">
        <v>22.730180000000001</v>
      </c>
      <c r="AP67" s="205">
        <v>25.189630000000001</v>
      </c>
      <c r="AQ67" s="205">
        <v>26.0823</v>
      </c>
      <c r="AR67" s="205">
        <v>25.58633</v>
      </c>
      <c r="AS67" s="205">
        <v>28.562399999999901</v>
      </c>
      <c r="AT67" s="205">
        <v>24.3970500000001</v>
      </c>
      <c r="AU67" s="205">
        <v>26.578900000000001</v>
      </c>
      <c r="AV67" s="205">
        <v>24.000349999999901</v>
      </c>
      <c r="AW67" s="205">
        <v>22.730910000000101</v>
      </c>
      <c r="AX67" s="205">
        <v>3.4259199999999983</v>
      </c>
      <c r="AY67" s="205">
        <v>8.1729199999999995</v>
      </c>
      <c r="AZ67" s="205">
        <v>12.473674000000001</v>
      </c>
      <c r="BA67" s="205">
        <v>1.061094</v>
      </c>
      <c r="BB67" s="205">
        <v>22.368065999999995</v>
      </c>
      <c r="BC67" s="205"/>
      <c r="BD67" s="205"/>
      <c r="BE67" s="205"/>
      <c r="BF67" s="205"/>
      <c r="BG67" s="205"/>
      <c r="BH67" s="205"/>
      <c r="BI67" s="205"/>
      <c r="BJ67" s="205"/>
      <c r="BK67" s="205"/>
      <c r="BL67" s="205"/>
      <c r="BM67" s="205"/>
      <c r="BN67" s="205"/>
      <c r="BO67" s="205"/>
      <c r="BP67" s="205"/>
      <c r="BQ67" s="205"/>
      <c r="BR67" s="205"/>
      <c r="BS67" s="205"/>
      <c r="BT67" s="205"/>
      <c r="BU67" s="205"/>
      <c r="BV67" s="205"/>
      <c r="BW67" s="205"/>
      <c r="BX67" s="205"/>
      <c r="BY67" s="205"/>
      <c r="BZ67" s="205"/>
      <c r="CA67" s="205"/>
      <c r="CB67" s="205"/>
      <c r="CC67" s="205"/>
      <c r="CD67" s="205"/>
      <c r="CE67" s="205"/>
      <c r="CF67" s="205"/>
      <c r="CG67" s="205"/>
      <c r="CH67" s="205"/>
      <c r="CI67" s="205"/>
      <c r="CJ67" s="205"/>
      <c r="CK67" s="205"/>
      <c r="CL67" s="205"/>
      <c r="CM67" s="205"/>
      <c r="CN67" s="205"/>
      <c r="CO67" s="205"/>
      <c r="CP67" s="205"/>
      <c r="CQ67" s="205"/>
      <c r="CR67" s="205"/>
      <c r="CS67" s="205"/>
      <c r="CT67" s="205"/>
      <c r="CU67" s="205"/>
      <c r="CV67" s="205"/>
      <c r="CW67" s="205"/>
      <c r="CX67" s="205"/>
      <c r="CY67" s="205"/>
      <c r="CZ67" s="205"/>
      <c r="DA67" s="205"/>
      <c r="DB67" s="205"/>
      <c r="DC67" s="205"/>
      <c r="DD67" s="205"/>
      <c r="DE67" s="205"/>
      <c r="DF67" s="205"/>
      <c r="DG67" s="205"/>
      <c r="DH67" s="205"/>
      <c r="DI67" s="205"/>
      <c r="DJ67" s="205"/>
      <c r="DK67" s="205"/>
      <c r="DL67" s="205"/>
      <c r="DM67" s="205"/>
      <c r="DN67" s="205"/>
      <c r="DO67" s="205"/>
      <c r="DP67" s="205"/>
      <c r="DQ67" s="205"/>
      <c r="DR67" s="205"/>
      <c r="DS67" s="205"/>
      <c r="DT67" s="205"/>
      <c r="DU67" s="205"/>
      <c r="DV67" s="205"/>
      <c r="DW67" s="205"/>
      <c r="DX67" s="205"/>
      <c r="DY67" s="205"/>
      <c r="DZ67" s="205"/>
      <c r="EA67" s="205"/>
      <c r="EB67" s="205"/>
      <c r="EC67" s="205"/>
      <c r="ED67" s="205"/>
    </row>
    <row r="68" spans="21:134" ht="15" x14ac:dyDescent="0.25">
      <c r="U68" s="184">
        <f t="shared" si="1"/>
        <v>47300</v>
      </c>
      <c r="V68" s="205" t="s">
        <v>181</v>
      </c>
      <c r="W68" s="205">
        <v>36.734000000000002</v>
      </c>
      <c r="X68" s="205">
        <v>36.734000000000002</v>
      </c>
      <c r="Y68" s="205">
        <v>7.8308159999999951</v>
      </c>
      <c r="Z68" s="205">
        <v>31.933880000000002</v>
      </c>
      <c r="AA68" s="205">
        <v>33.12397</v>
      </c>
      <c r="AB68" s="205">
        <v>30.347110000000001</v>
      </c>
      <c r="AC68" s="205">
        <v>21.12397</v>
      </c>
      <c r="AD68" s="205">
        <v>19.953720000000001</v>
      </c>
      <c r="AE68" s="205">
        <v>10.1157</v>
      </c>
      <c r="AF68" s="205">
        <v>17.2562</v>
      </c>
      <c r="AG68" s="205">
        <v>39.272730000000003</v>
      </c>
      <c r="AH68" s="205">
        <v>21.024789999999999</v>
      </c>
      <c r="AI68" s="205">
        <v>21.223140000000001</v>
      </c>
      <c r="AJ68" s="205">
        <v>45.421489999999999</v>
      </c>
      <c r="AK68" s="205">
        <v>28.760330000000003</v>
      </c>
      <c r="AL68" s="205">
        <v>28.164830000000002</v>
      </c>
      <c r="AM68" s="205">
        <v>29.156560000000002</v>
      </c>
      <c r="AN68" s="205">
        <v>31.536360000000002</v>
      </c>
      <c r="AO68" s="205">
        <v>26.379669999999997</v>
      </c>
      <c r="AP68" s="205">
        <v>61.685449999999996</v>
      </c>
      <c r="AQ68" s="205">
        <v>29.156569999999999</v>
      </c>
      <c r="AR68" s="205">
        <v>33.520060000000001</v>
      </c>
      <c r="AS68" s="205">
        <v>26.182200000000002</v>
      </c>
      <c r="AT68" s="205">
        <v>32.1327</v>
      </c>
      <c r="AU68" s="205">
        <v>49.587499999999999</v>
      </c>
      <c r="AV68" s="205">
        <v>22.016849999999998</v>
      </c>
      <c r="AW68" s="205">
        <v>23.603650000000101</v>
      </c>
      <c r="AX68" s="205">
        <v>-0.52760200000000035</v>
      </c>
      <c r="AY68" s="205">
        <v>14.445949999999996</v>
      </c>
      <c r="AZ68" s="205">
        <v>-5.4029160000000003</v>
      </c>
      <c r="BA68" s="205">
        <v>-9.1989860000000014</v>
      </c>
      <c r="BB68" s="205">
        <v>30.872809999999998</v>
      </c>
      <c r="BC68" s="205"/>
      <c r="BD68" s="205"/>
      <c r="BE68" s="205"/>
      <c r="BF68" s="205"/>
      <c r="BG68" s="205"/>
      <c r="BH68" s="205"/>
      <c r="BI68" s="205"/>
      <c r="BJ68" s="205"/>
      <c r="BK68" s="205"/>
      <c r="BL68" s="205"/>
      <c r="BM68" s="205"/>
      <c r="BN68" s="205"/>
      <c r="BO68" s="205"/>
      <c r="BP68" s="205"/>
      <c r="BQ68" s="205"/>
      <c r="BR68" s="205"/>
      <c r="BS68" s="205"/>
      <c r="BT68" s="205"/>
      <c r="BU68" s="205"/>
      <c r="BV68" s="205"/>
      <c r="BW68" s="205"/>
      <c r="BX68" s="205"/>
      <c r="BY68" s="205"/>
      <c r="BZ68" s="205"/>
      <c r="CA68" s="205"/>
      <c r="CB68" s="205"/>
      <c r="CC68" s="205"/>
      <c r="CD68" s="205"/>
      <c r="CE68" s="205"/>
      <c r="CF68" s="205"/>
      <c r="CG68" s="205"/>
      <c r="CH68" s="205"/>
      <c r="CI68" s="205"/>
      <c r="CJ68" s="205"/>
      <c r="CK68" s="205"/>
      <c r="CL68" s="205"/>
      <c r="CM68" s="205"/>
      <c r="CN68" s="205"/>
      <c r="CO68" s="205"/>
      <c r="CP68" s="205"/>
      <c r="CQ68" s="205"/>
      <c r="CR68" s="205"/>
      <c r="CS68" s="205"/>
      <c r="CT68" s="205"/>
      <c r="CU68" s="205"/>
      <c r="CV68" s="205"/>
      <c r="CW68" s="205"/>
      <c r="CX68" s="205"/>
      <c r="CY68" s="205"/>
      <c r="CZ68" s="205"/>
      <c r="DA68" s="205"/>
      <c r="DB68" s="205"/>
      <c r="DC68" s="205"/>
      <c r="DD68" s="205"/>
      <c r="DE68" s="205"/>
      <c r="DF68" s="205"/>
      <c r="DG68" s="205"/>
      <c r="DH68" s="205"/>
      <c r="DI68" s="205"/>
      <c r="DJ68" s="205"/>
      <c r="DK68" s="205"/>
      <c r="DL68" s="205"/>
      <c r="DM68" s="205"/>
      <c r="DN68" s="205"/>
      <c r="DO68" s="205"/>
      <c r="DP68" s="205"/>
      <c r="DQ68" s="205"/>
      <c r="DR68" s="205"/>
      <c r="DS68" s="205"/>
      <c r="DT68" s="205"/>
      <c r="DU68" s="205"/>
      <c r="DV68" s="205"/>
      <c r="DW68" s="205"/>
      <c r="DX68" s="205"/>
      <c r="DY68" s="205"/>
      <c r="DZ68" s="205"/>
      <c r="EA68" s="205"/>
      <c r="EB68" s="205"/>
      <c r="EC68" s="205"/>
      <c r="ED68" s="205"/>
    </row>
    <row r="69" spans="21:134" ht="15" x14ac:dyDescent="0.25">
      <c r="U69" s="184">
        <f t="shared" ref="U69:U112" si="2">IF((ROW()-3)&lt;=LOOKUP($B$6,TimestepID,Duration),EDATE(U68,1),"")</f>
        <v>47331</v>
      </c>
      <c r="V69" s="205" t="s">
        <v>181</v>
      </c>
      <c r="W69" s="205">
        <v>56.591999999999999</v>
      </c>
      <c r="X69" s="205">
        <v>56.591999999999999</v>
      </c>
      <c r="Y69" s="205">
        <v>25.019824</v>
      </c>
      <c r="Z69" s="205">
        <v>50.280989999999996</v>
      </c>
      <c r="AA69" s="205">
        <v>20.826450000000001</v>
      </c>
      <c r="AB69" s="205">
        <v>44.033059999999999</v>
      </c>
      <c r="AC69" s="205">
        <v>23.404959999999999</v>
      </c>
      <c r="AD69" s="205">
        <v>52.066120000000005</v>
      </c>
      <c r="AE69" s="205">
        <v>17.851240000000001</v>
      </c>
      <c r="AF69" s="205">
        <v>42.049589999999995</v>
      </c>
      <c r="AG69" s="205">
        <v>50.578510000000001</v>
      </c>
      <c r="AH69" s="205">
        <v>28.36364</v>
      </c>
      <c r="AI69" s="205">
        <v>66.446280000000002</v>
      </c>
      <c r="AJ69" s="205">
        <v>91.636359999999996</v>
      </c>
      <c r="AK69" s="205">
        <v>39.272730000000003</v>
      </c>
      <c r="AL69" s="205">
        <v>23.60284</v>
      </c>
      <c r="AM69" s="205">
        <v>91.04083</v>
      </c>
      <c r="AN69" s="205">
        <v>36.693379999999998</v>
      </c>
      <c r="AO69" s="205">
        <v>68.607789999999994</v>
      </c>
      <c r="AP69" s="205">
        <v>66.842500000000001</v>
      </c>
      <c r="AQ69" s="205">
        <v>41.057389999999998</v>
      </c>
      <c r="AR69" s="205">
        <v>44.429290000000002</v>
      </c>
      <c r="AS69" s="205">
        <v>41.851849999999999</v>
      </c>
      <c r="AT69" s="205">
        <v>40.265050000000002</v>
      </c>
      <c r="AU69" s="205">
        <v>38.876599999999996</v>
      </c>
      <c r="AV69" s="205">
        <v>29.55415</v>
      </c>
      <c r="AW69" s="205">
        <v>23.603649999999899</v>
      </c>
      <c r="AX69" s="205">
        <v>15.498979999999996</v>
      </c>
      <c r="AY69" s="205">
        <v>39.663323999999996</v>
      </c>
      <c r="AZ69" s="205">
        <v>-27.475497999999998</v>
      </c>
      <c r="BA69" s="205">
        <v>-21.766008000000003</v>
      </c>
      <c r="BB69" s="205">
        <v>29.917686</v>
      </c>
      <c r="BC69" s="205"/>
      <c r="BD69" s="205"/>
      <c r="BE69" s="205"/>
      <c r="BF69" s="205"/>
      <c r="BG69" s="205"/>
      <c r="BH69" s="205"/>
      <c r="BI69" s="205"/>
      <c r="BJ69" s="205"/>
      <c r="BK69" s="205"/>
      <c r="BL69" s="205"/>
      <c r="BM69" s="205"/>
      <c r="BN69" s="205"/>
      <c r="BO69" s="205"/>
      <c r="BP69" s="205"/>
      <c r="BQ69" s="205"/>
      <c r="BR69" s="205"/>
      <c r="BS69" s="205"/>
      <c r="BT69" s="205"/>
      <c r="BU69" s="205"/>
      <c r="BV69" s="205"/>
      <c r="BW69" s="205"/>
      <c r="BX69" s="205"/>
      <c r="BY69" s="205"/>
      <c r="BZ69" s="205"/>
      <c r="CA69" s="205"/>
      <c r="CB69" s="205"/>
      <c r="CC69" s="205"/>
      <c r="CD69" s="205"/>
      <c r="CE69" s="205"/>
      <c r="CF69" s="205"/>
      <c r="CG69" s="205"/>
      <c r="CH69" s="205"/>
      <c r="CI69" s="205"/>
      <c r="CJ69" s="205"/>
      <c r="CK69" s="205"/>
      <c r="CL69" s="205"/>
      <c r="CM69" s="205"/>
      <c r="CN69" s="205"/>
      <c r="CO69" s="205"/>
      <c r="CP69" s="205"/>
      <c r="CQ69" s="205"/>
      <c r="CR69" s="205"/>
      <c r="CS69" s="205"/>
      <c r="CT69" s="205"/>
      <c r="CU69" s="205"/>
      <c r="CV69" s="205"/>
      <c r="CW69" s="205"/>
      <c r="CX69" s="205"/>
      <c r="CY69" s="205"/>
      <c r="CZ69" s="205"/>
      <c r="DA69" s="205"/>
      <c r="DB69" s="205"/>
      <c r="DC69" s="205"/>
      <c r="DD69" s="205"/>
      <c r="DE69" s="205"/>
      <c r="DF69" s="205"/>
      <c r="DG69" s="205"/>
      <c r="DH69" s="205"/>
      <c r="DI69" s="205"/>
      <c r="DJ69" s="205"/>
      <c r="DK69" s="205"/>
      <c r="DL69" s="205"/>
      <c r="DM69" s="205"/>
      <c r="DN69" s="205"/>
      <c r="DO69" s="205"/>
      <c r="DP69" s="205"/>
      <c r="DQ69" s="205"/>
      <c r="DR69" s="205"/>
      <c r="DS69" s="205"/>
      <c r="DT69" s="205"/>
      <c r="DU69" s="205"/>
      <c r="DV69" s="205"/>
      <c r="DW69" s="205"/>
      <c r="DX69" s="205"/>
      <c r="DY69" s="205"/>
      <c r="DZ69" s="205"/>
      <c r="EA69" s="205"/>
      <c r="EB69" s="205"/>
      <c r="EC69" s="205"/>
      <c r="ED69" s="205"/>
    </row>
    <row r="70" spans="21:134" ht="15" x14ac:dyDescent="0.25">
      <c r="U70" s="184">
        <f t="shared" si="2"/>
        <v>47362</v>
      </c>
      <c r="V70" s="205" t="s">
        <v>181</v>
      </c>
      <c r="W70" s="205">
        <v>36.896999999999998</v>
      </c>
      <c r="X70" s="205">
        <v>36.896999999999998</v>
      </c>
      <c r="Y70" s="205">
        <v>21.008659999999999</v>
      </c>
      <c r="Z70" s="205">
        <v>59.246279999999999</v>
      </c>
      <c r="AA70" s="205">
        <v>36.099170000000001</v>
      </c>
      <c r="AB70" s="205">
        <v>49.190080000000002</v>
      </c>
      <c r="AC70" s="205">
        <v>39.133879999999998</v>
      </c>
      <c r="AD70" s="205">
        <v>48.456199999999995</v>
      </c>
      <c r="AE70" s="205">
        <v>103.95372</v>
      </c>
      <c r="AF70" s="205">
        <v>34.373550000000002</v>
      </c>
      <c r="AG70" s="205">
        <v>57.381819999999998</v>
      </c>
      <c r="AH70" s="205">
        <v>38.360330000000005</v>
      </c>
      <c r="AI70" s="205">
        <v>50.87603</v>
      </c>
      <c r="AJ70" s="205">
        <v>33.83802</v>
      </c>
      <c r="AK70" s="205">
        <v>38.677690000000005</v>
      </c>
      <c r="AL70" s="205">
        <v>28.363289999999999</v>
      </c>
      <c r="AM70" s="205">
        <v>44.250949999999996</v>
      </c>
      <c r="AN70" s="205">
        <v>41.255660000000006</v>
      </c>
      <c r="AO70" s="205">
        <v>47.999720000000003</v>
      </c>
      <c r="AP70" s="205">
        <v>78.703759999999988</v>
      </c>
      <c r="AQ70" s="205">
        <v>38.875680000000003</v>
      </c>
      <c r="AR70" s="205">
        <v>32.726860000000002</v>
      </c>
      <c r="AS70" s="205">
        <v>30.744250000000001</v>
      </c>
      <c r="AT70" s="205">
        <v>24.1193600000001</v>
      </c>
      <c r="AU70" s="205">
        <v>44.628749999999897</v>
      </c>
      <c r="AV70" s="205">
        <v>21.9771800000001</v>
      </c>
      <c r="AW70" s="205">
        <v>24.040019999999899</v>
      </c>
      <c r="AX70" s="205">
        <v>19.180725999999996</v>
      </c>
      <c r="AY70" s="205">
        <v>38.334448000000002</v>
      </c>
      <c r="AZ70" s="205">
        <v>-11.254766</v>
      </c>
      <c r="BA70" s="205">
        <v>-1.109622000000003</v>
      </c>
      <c r="BB70" s="205">
        <v>14.515779999999999</v>
      </c>
      <c r="BC70" s="205"/>
      <c r="BD70" s="205"/>
      <c r="BE70" s="205"/>
      <c r="BF70" s="205"/>
      <c r="BG70" s="205"/>
      <c r="BH70" s="205"/>
      <c r="BI70" s="205"/>
      <c r="BJ70" s="205"/>
      <c r="BK70" s="205"/>
      <c r="BL70" s="205"/>
      <c r="BM70" s="205"/>
      <c r="BN70" s="205"/>
      <c r="BO70" s="205"/>
      <c r="BP70" s="205"/>
      <c r="BQ70" s="205"/>
      <c r="BR70" s="205"/>
      <c r="BS70" s="205"/>
      <c r="BT70" s="205"/>
      <c r="BU70" s="205"/>
      <c r="BV70" s="205"/>
      <c r="BW70" s="205"/>
      <c r="BX70" s="205"/>
      <c r="BY70" s="205"/>
      <c r="BZ70" s="205"/>
      <c r="CA70" s="205"/>
      <c r="CB70" s="205"/>
      <c r="CC70" s="205"/>
      <c r="CD70" s="205"/>
      <c r="CE70" s="205"/>
      <c r="CF70" s="205"/>
      <c r="CG70" s="205"/>
      <c r="CH70" s="205"/>
      <c r="CI70" s="205"/>
      <c r="CJ70" s="205"/>
      <c r="CK70" s="205"/>
      <c r="CL70" s="205"/>
      <c r="CM70" s="205"/>
      <c r="CN70" s="205"/>
      <c r="CO70" s="205"/>
      <c r="CP70" s="205"/>
      <c r="CQ70" s="205"/>
      <c r="CR70" s="205"/>
      <c r="CS70" s="205"/>
      <c r="CT70" s="205"/>
      <c r="CU70" s="205"/>
      <c r="CV70" s="205"/>
      <c r="CW70" s="205"/>
      <c r="CX70" s="205"/>
      <c r="CY70" s="205"/>
      <c r="CZ70" s="205"/>
      <c r="DA70" s="205"/>
      <c r="DB70" s="205"/>
      <c r="DC70" s="205"/>
      <c r="DD70" s="205"/>
      <c r="DE70" s="205"/>
      <c r="DF70" s="205"/>
      <c r="DG70" s="205"/>
      <c r="DH70" s="205"/>
      <c r="DI70" s="205"/>
      <c r="DJ70" s="205"/>
      <c r="DK70" s="205"/>
      <c r="DL70" s="205"/>
      <c r="DM70" s="205"/>
      <c r="DN70" s="205"/>
      <c r="DO70" s="205"/>
      <c r="DP70" s="205"/>
      <c r="DQ70" s="205"/>
      <c r="DR70" s="205"/>
      <c r="DS70" s="205"/>
      <c r="DT70" s="205"/>
      <c r="DU70" s="205"/>
      <c r="DV70" s="205"/>
      <c r="DW70" s="205"/>
      <c r="DX70" s="205"/>
      <c r="DY70" s="205"/>
      <c r="DZ70" s="205"/>
      <c r="EA70" s="205"/>
      <c r="EB70" s="205"/>
      <c r="EC70" s="205"/>
      <c r="ED70" s="205"/>
    </row>
    <row r="71" spans="21:134" ht="15" x14ac:dyDescent="0.25">
      <c r="U71" s="184" t="str">
        <f t="shared" si="2"/>
        <v/>
      </c>
      <c r="V71" s="205" t="s">
        <v>181</v>
      </c>
      <c r="W71" s="205" t="s">
        <v>181</v>
      </c>
      <c r="X71" s="205" t="s">
        <v>181</v>
      </c>
      <c r="Y71" s="205" t="s">
        <v>181</v>
      </c>
      <c r="Z71" s="205" t="s">
        <v>181</v>
      </c>
      <c r="AA71" s="205" t="s">
        <v>181</v>
      </c>
      <c r="AB71" s="205" t="s">
        <v>181</v>
      </c>
      <c r="AC71" s="205" t="s">
        <v>181</v>
      </c>
      <c r="AD71" s="205" t="s">
        <v>181</v>
      </c>
      <c r="AE71" s="205" t="s">
        <v>181</v>
      </c>
      <c r="AF71" s="205" t="s">
        <v>181</v>
      </c>
      <c r="AG71" s="205" t="s">
        <v>181</v>
      </c>
      <c r="AH71" s="205" t="s">
        <v>181</v>
      </c>
      <c r="AI71" s="205" t="s">
        <v>181</v>
      </c>
      <c r="AJ71" s="205" t="s">
        <v>181</v>
      </c>
      <c r="AK71" s="205" t="s">
        <v>181</v>
      </c>
      <c r="AL71" s="205" t="s">
        <v>181</v>
      </c>
      <c r="AM71" s="205" t="s">
        <v>181</v>
      </c>
      <c r="AN71" s="205" t="s">
        <v>181</v>
      </c>
      <c r="AO71" s="205" t="s">
        <v>181</v>
      </c>
      <c r="AP71" s="205" t="s">
        <v>181</v>
      </c>
      <c r="AQ71" s="205" t="s">
        <v>181</v>
      </c>
      <c r="AR71" s="205" t="s">
        <v>181</v>
      </c>
      <c r="AS71" s="205" t="s">
        <v>181</v>
      </c>
      <c r="AT71" s="205" t="s">
        <v>181</v>
      </c>
      <c r="AU71" s="205" t="s">
        <v>181</v>
      </c>
      <c r="AV71" s="205" t="s">
        <v>181</v>
      </c>
      <c r="AW71" s="205" t="s">
        <v>181</v>
      </c>
      <c r="AX71" s="205" t="s">
        <v>181</v>
      </c>
      <c r="AY71" s="205" t="s">
        <v>181</v>
      </c>
      <c r="AZ71" s="205" t="s">
        <v>181</v>
      </c>
      <c r="BA71" s="205" t="s">
        <v>181</v>
      </c>
      <c r="BB71" s="205" t="s">
        <v>181</v>
      </c>
      <c r="BC71" s="205"/>
      <c r="BD71" s="205"/>
      <c r="BE71" s="205"/>
      <c r="BF71" s="205"/>
      <c r="BG71" s="205"/>
      <c r="BH71" s="205"/>
      <c r="BI71" s="205"/>
      <c r="BJ71" s="205"/>
      <c r="BK71" s="205"/>
      <c r="BL71" s="205"/>
      <c r="BM71" s="205"/>
      <c r="BN71" s="205"/>
      <c r="BO71" s="205"/>
      <c r="BP71" s="205"/>
      <c r="BQ71" s="205"/>
      <c r="BR71" s="205"/>
      <c r="BS71" s="205"/>
      <c r="BT71" s="205"/>
      <c r="BU71" s="205"/>
      <c r="BV71" s="205"/>
      <c r="BW71" s="205"/>
      <c r="BX71" s="205"/>
      <c r="BY71" s="205"/>
      <c r="BZ71" s="205"/>
      <c r="CA71" s="205"/>
      <c r="CB71" s="205"/>
      <c r="CC71" s="205"/>
      <c r="CD71" s="205"/>
      <c r="CE71" s="205"/>
      <c r="CF71" s="205"/>
      <c r="CG71" s="205"/>
      <c r="CH71" s="205"/>
      <c r="CI71" s="205"/>
      <c r="CJ71" s="205"/>
      <c r="CK71" s="205"/>
      <c r="CL71" s="205"/>
      <c r="CM71" s="205"/>
      <c r="CN71" s="205"/>
      <c r="CO71" s="205"/>
      <c r="CP71" s="205"/>
      <c r="CQ71" s="205"/>
      <c r="CR71" s="205"/>
      <c r="CS71" s="205"/>
      <c r="CT71" s="205"/>
      <c r="CU71" s="205"/>
      <c r="CV71" s="205"/>
      <c r="CW71" s="205"/>
      <c r="CX71" s="205"/>
      <c r="CY71" s="205"/>
      <c r="CZ71" s="205"/>
      <c r="DA71" s="205"/>
      <c r="DB71" s="205"/>
      <c r="DC71" s="205"/>
      <c r="DD71" s="205"/>
      <c r="DE71" s="205"/>
      <c r="DF71" s="205"/>
      <c r="DG71" s="205"/>
      <c r="DH71" s="205"/>
      <c r="DI71" s="205"/>
      <c r="DJ71" s="205"/>
      <c r="DK71" s="205"/>
      <c r="DL71" s="205"/>
      <c r="DM71" s="205"/>
      <c r="DN71" s="205"/>
      <c r="DO71" s="205"/>
      <c r="DP71" s="205"/>
      <c r="DQ71" s="205"/>
      <c r="DR71" s="205"/>
      <c r="DS71" s="205"/>
      <c r="DT71" s="205"/>
      <c r="DU71" s="205"/>
      <c r="DV71" s="205"/>
      <c r="DW71" s="205"/>
      <c r="DX71" s="205"/>
      <c r="DY71" s="205"/>
      <c r="DZ71" s="205"/>
      <c r="EA71" s="205"/>
      <c r="EB71" s="205"/>
      <c r="EC71" s="205"/>
      <c r="ED71" s="205"/>
    </row>
    <row r="72" spans="21:134" ht="15" x14ac:dyDescent="0.25">
      <c r="U72" s="184" t="str">
        <f t="shared" si="2"/>
        <v/>
      </c>
      <c r="V72" s="205" t="s">
        <v>181</v>
      </c>
      <c r="W72" s="205" t="s">
        <v>181</v>
      </c>
      <c r="X72" s="205" t="s">
        <v>181</v>
      </c>
      <c r="Y72" s="205" t="s">
        <v>181</v>
      </c>
      <c r="Z72" s="205" t="s">
        <v>181</v>
      </c>
      <c r="AA72" s="205" t="s">
        <v>181</v>
      </c>
      <c r="AB72" s="205" t="s">
        <v>181</v>
      </c>
      <c r="AC72" s="205" t="s">
        <v>181</v>
      </c>
      <c r="AD72" s="205" t="s">
        <v>181</v>
      </c>
      <c r="AE72" s="205" t="s">
        <v>181</v>
      </c>
      <c r="AF72" s="205" t="s">
        <v>181</v>
      </c>
      <c r="AG72" s="205" t="s">
        <v>181</v>
      </c>
      <c r="AH72" s="205" t="s">
        <v>181</v>
      </c>
      <c r="AI72" s="205" t="s">
        <v>181</v>
      </c>
      <c r="AJ72" s="205" t="s">
        <v>181</v>
      </c>
      <c r="AK72" s="205" t="s">
        <v>181</v>
      </c>
      <c r="AL72" s="205" t="s">
        <v>181</v>
      </c>
      <c r="AM72" s="205" t="s">
        <v>181</v>
      </c>
      <c r="AN72" s="205" t="s">
        <v>181</v>
      </c>
      <c r="AO72" s="205" t="s">
        <v>181</v>
      </c>
      <c r="AP72" s="205" t="s">
        <v>181</v>
      </c>
      <c r="AQ72" s="205" t="s">
        <v>181</v>
      </c>
      <c r="AR72" s="205" t="s">
        <v>181</v>
      </c>
      <c r="AS72" s="205" t="s">
        <v>181</v>
      </c>
      <c r="AT72" s="205" t="s">
        <v>181</v>
      </c>
      <c r="AU72" s="205" t="s">
        <v>181</v>
      </c>
      <c r="AV72" s="205" t="s">
        <v>181</v>
      </c>
      <c r="AW72" s="205" t="s">
        <v>181</v>
      </c>
      <c r="AX72" s="205" t="s">
        <v>181</v>
      </c>
      <c r="AY72" s="205" t="s">
        <v>181</v>
      </c>
      <c r="AZ72" s="205" t="s">
        <v>181</v>
      </c>
      <c r="BA72" s="205" t="s">
        <v>181</v>
      </c>
      <c r="BB72" s="205" t="s">
        <v>181</v>
      </c>
      <c r="BC72" s="205"/>
      <c r="BD72" s="205"/>
      <c r="BE72" s="205"/>
      <c r="BF72" s="205"/>
      <c r="BG72" s="205"/>
      <c r="BH72" s="205"/>
      <c r="BI72" s="205"/>
      <c r="BJ72" s="205"/>
      <c r="BK72" s="205"/>
      <c r="BL72" s="205"/>
      <c r="BM72" s="205"/>
      <c r="BN72" s="205"/>
      <c r="BO72" s="205"/>
      <c r="BP72" s="205"/>
      <c r="BQ72" s="205"/>
      <c r="BR72" s="205"/>
      <c r="BS72" s="205"/>
      <c r="BT72" s="205"/>
      <c r="BU72" s="205"/>
      <c r="BV72" s="205"/>
      <c r="BW72" s="205"/>
      <c r="BX72" s="205"/>
      <c r="BY72" s="205"/>
      <c r="BZ72" s="205"/>
      <c r="CA72" s="205"/>
      <c r="CB72" s="205"/>
      <c r="CC72" s="205"/>
      <c r="CD72" s="205"/>
      <c r="CE72" s="205"/>
      <c r="CF72" s="205"/>
      <c r="CG72" s="205"/>
      <c r="CH72" s="205"/>
      <c r="CI72" s="205"/>
      <c r="CJ72" s="205"/>
      <c r="CK72" s="205"/>
      <c r="CL72" s="205"/>
      <c r="CM72" s="205"/>
      <c r="CN72" s="205"/>
      <c r="CO72" s="205"/>
      <c r="CP72" s="205"/>
      <c r="CQ72" s="205"/>
      <c r="CR72" s="205"/>
      <c r="CS72" s="205"/>
      <c r="CT72" s="205"/>
      <c r="CU72" s="205"/>
      <c r="CV72" s="205"/>
      <c r="CW72" s="205"/>
      <c r="CX72" s="205"/>
      <c r="CY72" s="205"/>
      <c r="CZ72" s="205"/>
      <c r="DA72" s="205"/>
      <c r="DB72" s="205"/>
      <c r="DC72" s="205"/>
      <c r="DD72" s="205"/>
      <c r="DE72" s="205"/>
      <c r="DF72" s="205"/>
      <c r="DG72" s="205"/>
      <c r="DH72" s="205"/>
      <c r="DI72" s="205"/>
      <c r="DJ72" s="205"/>
      <c r="DK72" s="205"/>
      <c r="DL72" s="205"/>
      <c r="DM72" s="205"/>
      <c r="DN72" s="205"/>
      <c r="DO72" s="205"/>
      <c r="DP72" s="205"/>
      <c r="DQ72" s="205"/>
      <c r="DR72" s="205"/>
      <c r="DS72" s="205"/>
      <c r="DT72" s="205"/>
      <c r="DU72" s="205"/>
      <c r="DV72" s="205"/>
      <c r="DW72" s="205"/>
      <c r="DX72" s="205"/>
      <c r="DY72" s="205"/>
      <c r="DZ72" s="205"/>
      <c r="EA72" s="205"/>
      <c r="EB72" s="205"/>
      <c r="EC72" s="205"/>
      <c r="ED72" s="205"/>
    </row>
    <row r="73" spans="21:134" ht="15" x14ac:dyDescent="0.25">
      <c r="U73" s="184" t="str">
        <f t="shared" si="2"/>
        <v/>
      </c>
      <c r="V73" s="205" t="s">
        <v>181</v>
      </c>
      <c r="W73" s="205" t="s">
        <v>181</v>
      </c>
      <c r="X73" s="205" t="s">
        <v>181</v>
      </c>
      <c r="Y73" s="205" t="s">
        <v>181</v>
      </c>
      <c r="Z73" s="205" t="s">
        <v>181</v>
      </c>
      <c r="AA73" s="205" t="s">
        <v>181</v>
      </c>
      <c r="AB73" s="205" t="s">
        <v>181</v>
      </c>
      <c r="AC73" s="205" t="s">
        <v>181</v>
      </c>
      <c r="AD73" s="205" t="s">
        <v>181</v>
      </c>
      <c r="AE73" s="205" t="s">
        <v>181</v>
      </c>
      <c r="AF73" s="205" t="s">
        <v>181</v>
      </c>
      <c r="AG73" s="205" t="s">
        <v>181</v>
      </c>
      <c r="AH73" s="205" t="s">
        <v>181</v>
      </c>
      <c r="AI73" s="205" t="s">
        <v>181</v>
      </c>
      <c r="AJ73" s="205" t="s">
        <v>181</v>
      </c>
      <c r="AK73" s="205" t="s">
        <v>181</v>
      </c>
      <c r="AL73" s="205" t="s">
        <v>181</v>
      </c>
      <c r="AM73" s="205" t="s">
        <v>181</v>
      </c>
      <c r="AN73" s="205" t="s">
        <v>181</v>
      </c>
      <c r="AO73" s="205" t="s">
        <v>181</v>
      </c>
      <c r="AP73" s="205" t="s">
        <v>181</v>
      </c>
      <c r="AQ73" s="205" t="s">
        <v>181</v>
      </c>
      <c r="AR73" s="205" t="s">
        <v>181</v>
      </c>
      <c r="AS73" s="205" t="s">
        <v>181</v>
      </c>
      <c r="AT73" s="205" t="s">
        <v>181</v>
      </c>
      <c r="AU73" s="205" t="s">
        <v>181</v>
      </c>
      <c r="AV73" s="205" t="s">
        <v>181</v>
      </c>
      <c r="AW73" s="205" t="s">
        <v>181</v>
      </c>
      <c r="AX73" s="205" t="s">
        <v>181</v>
      </c>
      <c r="AY73" s="205" t="s">
        <v>181</v>
      </c>
      <c r="AZ73" s="205" t="s">
        <v>181</v>
      </c>
      <c r="BA73" s="205" t="s">
        <v>181</v>
      </c>
      <c r="BB73" s="205" t="s">
        <v>181</v>
      </c>
      <c r="BC73" s="205"/>
      <c r="BD73" s="205"/>
      <c r="BE73" s="205"/>
      <c r="BF73" s="205"/>
      <c r="BG73" s="205"/>
      <c r="BH73" s="205"/>
      <c r="BI73" s="205"/>
      <c r="BJ73" s="205"/>
      <c r="BK73" s="205"/>
      <c r="BL73" s="205"/>
      <c r="BM73" s="205"/>
      <c r="BN73" s="205"/>
      <c r="BO73" s="205"/>
      <c r="BP73" s="205"/>
      <c r="BQ73" s="205"/>
      <c r="BR73" s="205"/>
      <c r="BS73" s="205"/>
      <c r="BT73" s="205"/>
      <c r="BU73" s="205"/>
      <c r="BV73" s="205"/>
      <c r="BW73" s="205"/>
      <c r="BX73" s="205"/>
      <c r="BY73" s="205"/>
      <c r="BZ73" s="205"/>
      <c r="CA73" s="205"/>
      <c r="CB73" s="205"/>
      <c r="CC73" s="205"/>
      <c r="CD73" s="205"/>
      <c r="CE73" s="205"/>
      <c r="CF73" s="205"/>
      <c r="CG73" s="205"/>
      <c r="CH73" s="205"/>
      <c r="CI73" s="205"/>
      <c r="CJ73" s="205"/>
      <c r="CK73" s="205"/>
      <c r="CL73" s="205"/>
      <c r="CM73" s="205"/>
      <c r="CN73" s="205"/>
      <c r="CO73" s="205"/>
      <c r="CP73" s="205"/>
      <c r="CQ73" s="205"/>
      <c r="CR73" s="205"/>
      <c r="CS73" s="205"/>
      <c r="CT73" s="205"/>
      <c r="CU73" s="205"/>
      <c r="CV73" s="205"/>
      <c r="CW73" s="205"/>
      <c r="CX73" s="205"/>
      <c r="CY73" s="205"/>
      <c r="CZ73" s="205"/>
      <c r="DA73" s="205"/>
      <c r="DB73" s="205"/>
      <c r="DC73" s="205"/>
      <c r="DD73" s="205"/>
      <c r="DE73" s="205"/>
      <c r="DF73" s="205"/>
      <c r="DG73" s="205"/>
      <c r="DH73" s="205"/>
      <c r="DI73" s="205"/>
      <c r="DJ73" s="205"/>
      <c r="DK73" s="205"/>
      <c r="DL73" s="205"/>
      <c r="DM73" s="205"/>
      <c r="DN73" s="205"/>
      <c r="DO73" s="205"/>
      <c r="DP73" s="205"/>
      <c r="DQ73" s="205"/>
      <c r="DR73" s="205"/>
      <c r="DS73" s="205"/>
      <c r="DT73" s="205"/>
      <c r="DU73" s="205"/>
      <c r="DV73" s="205"/>
      <c r="DW73" s="205"/>
      <c r="DX73" s="205"/>
      <c r="DY73" s="205"/>
      <c r="DZ73" s="205"/>
      <c r="EA73" s="205"/>
      <c r="EB73" s="205"/>
      <c r="EC73" s="205"/>
      <c r="ED73" s="205"/>
    </row>
    <row r="74" spans="21:134" ht="15" x14ac:dyDescent="0.25">
      <c r="U74" s="184" t="str">
        <f t="shared" si="2"/>
        <v/>
      </c>
      <c r="V74" s="205" t="s">
        <v>181</v>
      </c>
      <c r="W74" s="205" t="s">
        <v>181</v>
      </c>
      <c r="X74" s="205" t="s">
        <v>181</v>
      </c>
      <c r="Y74" s="205" t="s">
        <v>181</v>
      </c>
      <c r="Z74" s="205" t="s">
        <v>181</v>
      </c>
      <c r="AA74" s="205" t="s">
        <v>181</v>
      </c>
      <c r="AB74" s="205" t="s">
        <v>181</v>
      </c>
      <c r="AC74" s="205" t="s">
        <v>181</v>
      </c>
      <c r="AD74" s="205" t="s">
        <v>181</v>
      </c>
      <c r="AE74" s="205" t="s">
        <v>181</v>
      </c>
      <c r="AF74" s="205" t="s">
        <v>181</v>
      </c>
      <c r="AG74" s="205" t="s">
        <v>181</v>
      </c>
      <c r="AH74" s="205" t="s">
        <v>181</v>
      </c>
      <c r="AI74" s="205" t="s">
        <v>181</v>
      </c>
      <c r="AJ74" s="205" t="s">
        <v>181</v>
      </c>
      <c r="AK74" s="205" t="s">
        <v>181</v>
      </c>
      <c r="AL74" s="205" t="s">
        <v>181</v>
      </c>
      <c r="AM74" s="205" t="s">
        <v>181</v>
      </c>
      <c r="AN74" s="205" t="s">
        <v>181</v>
      </c>
      <c r="AO74" s="205" t="s">
        <v>181</v>
      </c>
      <c r="AP74" s="205" t="s">
        <v>181</v>
      </c>
      <c r="AQ74" s="205" t="s">
        <v>181</v>
      </c>
      <c r="AR74" s="205" t="s">
        <v>181</v>
      </c>
      <c r="AS74" s="205" t="s">
        <v>181</v>
      </c>
      <c r="AT74" s="205" t="s">
        <v>181</v>
      </c>
      <c r="AU74" s="205" t="s">
        <v>181</v>
      </c>
      <c r="AV74" s="205" t="s">
        <v>181</v>
      </c>
      <c r="AW74" s="205" t="s">
        <v>181</v>
      </c>
      <c r="AX74" s="205" t="s">
        <v>181</v>
      </c>
      <c r="AY74" s="205" t="s">
        <v>181</v>
      </c>
      <c r="AZ74" s="205" t="s">
        <v>181</v>
      </c>
      <c r="BA74" s="205" t="s">
        <v>181</v>
      </c>
      <c r="BB74" s="205" t="s">
        <v>181</v>
      </c>
      <c r="BC74" s="205"/>
      <c r="BD74" s="205"/>
      <c r="BE74" s="205"/>
      <c r="BF74" s="205"/>
      <c r="BG74" s="205"/>
      <c r="BH74" s="205"/>
      <c r="BI74" s="205"/>
      <c r="BJ74" s="205"/>
      <c r="BK74" s="205"/>
      <c r="BL74" s="205"/>
      <c r="BM74" s="205"/>
      <c r="BN74" s="205"/>
      <c r="BO74" s="205"/>
      <c r="BP74" s="205"/>
      <c r="BQ74" s="205"/>
      <c r="BR74" s="205"/>
      <c r="BS74" s="205"/>
      <c r="BT74" s="205"/>
      <c r="BU74" s="205"/>
      <c r="BV74" s="205"/>
      <c r="BW74" s="205"/>
      <c r="BX74" s="205"/>
      <c r="BY74" s="205"/>
      <c r="BZ74" s="205"/>
      <c r="CA74" s="205"/>
      <c r="CB74" s="205"/>
      <c r="CC74" s="205"/>
      <c r="CD74" s="205"/>
      <c r="CE74" s="205"/>
      <c r="CF74" s="205"/>
      <c r="CG74" s="205"/>
      <c r="CH74" s="205"/>
      <c r="CI74" s="205"/>
      <c r="CJ74" s="205"/>
      <c r="CK74" s="205"/>
      <c r="CL74" s="205"/>
      <c r="CM74" s="205"/>
      <c r="CN74" s="205"/>
      <c r="CO74" s="205"/>
      <c r="CP74" s="205"/>
      <c r="CQ74" s="205"/>
      <c r="CR74" s="205"/>
      <c r="CS74" s="205"/>
      <c r="CT74" s="205"/>
      <c r="CU74" s="205"/>
      <c r="CV74" s="205"/>
      <c r="CW74" s="205"/>
      <c r="CX74" s="205"/>
      <c r="CY74" s="205"/>
      <c r="CZ74" s="205"/>
      <c r="DA74" s="205"/>
      <c r="DB74" s="205"/>
      <c r="DC74" s="205"/>
      <c r="DD74" s="205"/>
      <c r="DE74" s="205"/>
      <c r="DF74" s="205"/>
      <c r="DG74" s="205"/>
      <c r="DH74" s="205"/>
      <c r="DI74" s="205"/>
      <c r="DJ74" s="205"/>
      <c r="DK74" s="205"/>
      <c r="DL74" s="205"/>
      <c r="DM74" s="205"/>
      <c r="DN74" s="205"/>
      <c r="DO74" s="205"/>
      <c r="DP74" s="205"/>
      <c r="DQ74" s="205"/>
      <c r="DR74" s="205"/>
      <c r="DS74" s="205"/>
      <c r="DT74" s="205"/>
      <c r="DU74" s="205"/>
      <c r="DV74" s="205"/>
      <c r="DW74" s="205"/>
      <c r="DX74" s="205"/>
      <c r="DY74" s="205"/>
      <c r="DZ74" s="205"/>
      <c r="EA74" s="205"/>
      <c r="EB74" s="205"/>
      <c r="EC74" s="205"/>
      <c r="ED74" s="205"/>
    </row>
    <row r="75" spans="21:134" ht="15" x14ac:dyDescent="0.25">
      <c r="U75" s="184" t="str">
        <f t="shared" si="2"/>
        <v/>
      </c>
      <c r="V75" s="205" t="s">
        <v>181</v>
      </c>
      <c r="W75" s="205" t="s">
        <v>181</v>
      </c>
      <c r="X75" s="205" t="s">
        <v>181</v>
      </c>
      <c r="Y75" s="205" t="s">
        <v>181</v>
      </c>
      <c r="Z75" s="205" t="s">
        <v>181</v>
      </c>
      <c r="AA75" s="205" t="s">
        <v>181</v>
      </c>
      <c r="AB75" s="205" t="s">
        <v>181</v>
      </c>
      <c r="AC75" s="205" t="s">
        <v>181</v>
      </c>
      <c r="AD75" s="205" t="s">
        <v>181</v>
      </c>
      <c r="AE75" s="205" t="s">
        <v>181</v>
      </c>
      <c r="AF75" s="205" t="s">
        <v>181</v>
      </c>
      <c r="AG75" s="205" t="s">
        <v>181</v>
      </c>
      <c r="AH75" s="205" t="s">
        <v>181</v>
      </c>
      <c r="AI75" s="205" t="s">
        <v>181</v>
      </c>
      <c r="AJ75" s="205" t="s">
        <v>181</v>
      </c>
      <c r="AK75" s="205" t="s">
        <v>181</v>
      </c>
      <c r="AL75" s="205" t="s">
        <v>181</v>
      </c>
      <c r="AM75" s="205" t="s">
        <v>181</v>
      </c>
      <c r="AN75" s="205" t="s">
        <v>181</v>
      </c>
      <c r="AO75" s="205" t="s">
        <v>181</v>
      </c>
      <c r="AP75" s="205" t="s">
        <v>181</v>
      </c>
      <c r="AQ75" s="205" t="s">
        <v>181</v>
      </c>
      <c r="AR75" s="205" t="s">
        <v>181</v>
      </c>
      <c r="AS75" s="205" t="s">
        <v>181</v>
      </c>
      <c r="AT75" s="205" t="s">
        <v>181</v>
      </c>
      <c r="AU75" s="205" t="s">
        <v>181</v>
      </c>
      <c r="AV75" s="205" t="s">
        <v>181</v>
      </c>
      <c r="AW75" s="205" t="s">
        <v>181</v>
      </c>
      <c r="AX75" s="205" t="s">
        <v>181</v>
      </c>
      <c r="AY75" s="205" t="s">
        <v>181</v>
      </c>
      <c r="AZ75" s="205" t="s">
        <v>181</v>
      </c>
      <c r="BA75" s="205" t="s">
        <v>181</v>
      </c>
      <c r="BB75" s="205" t="s">
        <v>181</v>
      </c>
      <c r="BC75" s="205"/>
      <c r="BD75" s="205"/>
      <c r="BE75" s="205"/>
      <c r="BF75" s="205"/>
      <c r="BG75" s="205"/>
      <c r="BH75" s="205"/>
      <c r="BI75" s="205"/>
      <c r="BJ75" s="205"/>
      <c r="BK75" s="205"/>
      <c r="BL75" s="205"/>
      <c r="BM75" s="205"/>
      <c r="BN75" s="205"/>
      <c r="BO75" s="205"/>
      <c r="BP75" s="205"/>
      <c r="BQ75" s="205"/>
      <c r="BR75" s="205"/>
      <c r="BS75" s="205"/>
      <c r="BT75" s="205"/>
      <c r="BU75" s="205"/>
      <c r="BV75" s="205"/>
      <c r="BW75" s="205"/>
      <c r="BX75" s="205"/>
      <c r="BY75" s="205"/>
      <c r="BZ75" s="205"/>
      <c r="CA75" s="205"/>
      <c r="CB75" s="205"/>
      <c r="CC75" s="205"/>
      <c r="CD75" s="205"/>
      <c r="CE75" s="205"/>
      <c r="CF75" s="205"/>
      <c r="CG75" s="205"/>
      <c r="CH75" s="205"/>
      <c r="CI75" s="205"/>
      <c r="CJ75" s="205"/>
      <c r="CK75" s="205"/>
      <c r="CL75" s="205"/>
      <c r="CM75" s="205"/>
      <c r="CN75" s="205"/>
      <c r="CO75" s="205"/>
      <c r="CP75" s="205"/>
      <c r="CQ75" s="205"/>
      <c r="CR75" s="205"/>
      <c r="CS75" s="205"/>
      <c r="CT75" s="205"/>
      <c r="CU75" s="205"/>
      <c r="CV75" s="205"/>
      <c r="CW75" s="205"/>
      <c r="CX75" s="205"/>
      <c r="CY75" s="205"/>
      <c r="CZ75" s="205"/>
      <c r="DA75" s="205"/>
      <c r="DB75" s="205"/>
      <c r="DC75" s="205"/>
      <c r="DD75" s="205"/>
      <c r="DE75" s="205"/>
      <c r="DF75" s="205"/>
      <c r="DG75" s="205"/>
      <c r="DH75" s="205"/>
      <c r="DI75" s="205"/>
      <c r="DJ75" s="205"/>
      <c r="DK75" s="205"/>
      <c r="DL75" s="205"/>
      <c r="DM75" s="205"/>
      <c r="DN75" s="205"/>
      <c r="DO75" s="205"/>
      <c r="DP75" s="205"/>
      <c r="DQ75" s="205"/>
      <c r="DR75" s="205"/>
      <c r="DS75" s="205"/>
      <c r="DT75" s="205"/>
      <c r="DU75" s="205"/>
      <c r="DV75" s="205"/>
      <c r="DW75" s="205"/>
      <c r="DX75" s="205"/>
      <c r="DY75" s="205"/>
      <c r="DZ75" s="205"/>
      <c r="EA75" s="205"/>
      <c r="EB75" s="205"/>
      <c r="EC75" s="205"/>
      <c r="ED75" s="205"/>
    </row>
    <row r="76" spans="21:134" ht="15" x14ac:dyDescent="0.25">
      <c r="U76" s="184" t="str">
        <f t="shared" si="2"/>
        <v/>
      </c>
      <c r="V76" s="205" t="s">
        <v>181</v>
      </c>
      <c r="W76" s="205" t="s">
        <v>181</v>
      </c>
      <c r="X76" s="205" t="s">
        <v>181</v>
      </c>
      <c r="Y76" s="205" t="s">
        <v>181</v>
      </c>
      <c r="Z76" s="205" t="s">
        <v>181</v>
      </c>
      <c r="AA76" s="205" t="s">
        <v>181</v>
      </c>
      <c r="AB76" s="205" t="s">
        <v>181</v>
      </c>
      <c r="AC76" s="205" t="s">
        <v>181</v>
      </c>
      <c r="AD76" s="205" t="s">
        <v>181</v>
      </c>
      <c r="AE76" s="205" t="s">
        <v>181</v>
      </c>
      <c r="AF76" s="205" t="s">
        <v>181</v>
      </c>
      <c r="AG76" s="205" t="s">
        <v>181</v>
      </c>
      <c r="AH76" s="205" t="s">
        <v>181</v>
      </c>
      <c r="AI76" s="205" t="s">
        <v>181</v>
      </c>
      <c r="AJ76" s="205" t="s">
        <v>181</v>
      </c>
      <c r="AK76" s="205" t="s">
        <v>181</v>
      </c>
      <c r="AL76" s="205" t="s">
        <v>181</v>
      </c>
      <c r="AM76" s="205" t="s">
        <v>181</v>
      </c>
      <c r="AN76" s="205" t="s">
        <v>181</v>
      </c>
      <c r="AO76" s="205" t="s">
        <v>181</v>
      </c>
      <c r="AP76" s="205" t="s">
        <v>181</v>
      </c>
      <c r="AQ76" s="205" t="s">
        <v>181</v>
      </c>
      <c r="AR76" s="205" t="s">
        <v>181</v>
      </c>
      <c r="AS76" s="205" t="s">
        <v>181</v>
      </c>
      <c r="AT76" s="205" t="s">
        <v>181</v>
      </c>
      <c r="AU76" s="205" t="s">
        <v>181</v>
      </c>
      <c r="AV76" s="205" t="s">
        <v>181</v>
      </c>
      <c r="AW76" s="205" t="s">
        <v>181</v>
      </c>
      <c r="AX76" s="205" t="s">
        <v>181</v>
      </c>
      <c r="AY76" s="205" t="s">
        <v>181</v>
      </c>
      <c r="AZ76" s="205" t="s">
        <v>181</v>
      </c>
      <c r="BA76" s="205" t="s">
        <v>181</v>
      </c>
      <c r="BB76" s="205" t="s">
        <v>181</v>
      </c>
      <c r="BC76" s="205"/>
      <c r="BD76" s="205"/>
      <c r="BE76" s="205"/>
      <c r="BF76" s="205"/>
      <c r="BG76" s="205"/>
      <c r="BH76" s="205"/>
      <c r="BI76" s="205"/>
      <c r="BJ76" s="205"/>
      <c r="BK76" s="205"/>
      <c r="BL76" s="205"/>
      <c r="BM76" s="205"/>
      <c r="BN76" s="205"/>
      <c r="BO76" s="205"/>
      <c r="BP76" s="205"/>
      <c r="BQ76" s="205"/>
      <c r="BR76" s="205"/>
      <c r="BS76" s="205"/>
      <c r="BT76" s="205"/>
      <c r="BU76" s="205"/>
      <c r="BV76" s="205"/>
      <c r="BW76" s="205"/>
      <c r="BX76" s="205"/>
      <c r="BY76" s="205"/>
      <c r="BZ76" s="205"/>
      <c r="CA76" s="205"/>
      <c r="CB76" s="205"/>
      <c r="CC76" s="205"/>
      <c r="CD76" s="205"/>
      <c r="CE76" s="205"/>
      <c r="CF76" s="205"/>
      <c r="CG76" s="205"/>
      <c r="CH76" s="205"/>
      <c r="CI76" s="205"/>
      <c r="CJ76" s="205"/>
      <c r="CK76" s="205"/>
      <c r="CL76" s="205"/>
      <c r="CM76" s="205"/>
      <c r="CN76" s="205"/>
      <c r="CO76" s="205"/>
      <c r="CP76" s="205"/>
      <c r="CQ76" s="205"/>
      <c r="CR76" s="205"/>
      <c r="CS76" s="205"/>
      <c r="CT76" s="205"/>
      <c r="CU76" s="205"/>
      <c r="CV76" s="205"/>
      <c r="CW76" s="205"/>
      <c r="CX76" s="205"/>
      <c r="CY76" s="205"/>
      <c r="CZ76" s="205"/>
      <c r="DA76" s="205"/>
      <c r="DB76" s="205"/>
      <c r="DC76" s="205"/>
      <c r="DD76" s="205"/>
      <c r="DE76" s="205"/>
      <c r="DF76" s="205"/>
      <c r="DG76" s="205"/>
      <c r="DH76" s="205"/>
      <c r="DI76" s="205"/>
      <c r="DJ76" s="205"/>
      <c r="DK76" s="205"/>
      <c r="DL76" s="205"/>
      <c r="DM76" s="205"/>
      <c r="DN76" s="205"/>
      <c r="DO76" s="205"/>
      <c r="DP76" s="205"/>
      <c r="DQ76" s="205"/>
      <c r="DR76" s="205"/>
      <c r="DS76" s="205"/>
      <c r="DT76" s="205"/>
      <c r="DU76" s="205"/>
      <c r="DV76" s="205"/>
      <c r="DW76" s="205"/>
      <c r="DX76" s="205"/>
      <c r="DY76" s="205"/>
      <c r="DZ76" s="205"/>
      <c r="EA76" s="205"/>
      <c r="EB76" s="205"/>
      <c r="EC76" s="205"/>
      <c r="ED76" s="205"/>
    </row>
    <row r="77" spans="21:134" ht="15" x14ac:dyDescent="0.25">
      <c r="U77" s="184" t="str">
        <f t="shared" si="2"/>
        <v/>
      </c>
      <c r="V77" s="205" t="s">
        <v>181</v>
      </c>
      <c r="W77" s="205" t="s">
        <v>181</v>
      </c>
      <c r="X77" s="205" t="s">
        <v>181</v>
      </c>
      <c r="Y77" s="205" t="s">
        <v>181</v>
      </c>
      <c r="Z77" s="205" t="s">
        <v>181</v>
      </c>
      <c r="AA77" s="205" t="s">
        <v>181</v>
      </c>
      <c r="AB77" s="205" t="s">
        <v>181</v>
      </c>
      <c r="AC77" s="205" t="s">
        <v>181</v>
      </c>
      <c r="AD77" s="205" t="s">
        <v>181</v>
      </c>
      <c r="AE77" s="205" t="s">
        <v>181</v>
      </c>
      <c r="AF77" s="205" t="s">
        <v>181</v>
      </c>
      <c r="AG77" s="205" t="s">
        <v>181</v>
      </c>
      <c r="AH77" s="205" t="s">
        <v>181</v>
      </c>
      <c r="AI77" s="205" t="s">
        <v>181</v>
      </c>
      <c r="AJ77" s="205" t="s">
        <v>181</v>
      </c>
      <c r="AK77" s="205" t="s">
        <v>181</v>
      </c>
      <c r="AL77" s="205" t="s">
        <v>181</v>
      </c>
      <c r="AM77" s="205" t="s">
        <v>181</v>
      </c>
      <c r="AN77" s="205" t="s">
        <v>181</v>
      </c>
      <c r="AO77" s="205" t="s">
        <v>181</v>
      </c>
      <c r="AP77" s="205" t="s">
        <v>181</v>
      </c>
      <c r="AQ77" s="205" t="s">
        <v>181</v>
      </c>
      <c r="AR77" s="205" t="s">
        <v>181</v>
      </c>
      <c r="AS77" s="205" t="s">
        <v>181</v>
      </c>
      <c r="AT77" s="205" t="s">
        <v>181</v>
      </c>
      <c r="AU77" s="205" t="s">
        <v>181</v>
      </c>
      <c r="AV77" s="205" t="s">
        <v>181</v>
      </c>
      <c r="AW77" s="205" t="s">
        <v>181</v>
      </c>
      <c r="AX77" s="205" t="s">
        <v>181</v>
      </c>
      <c r="AY77" s="205" t="s">
        <v>181</v>
      </c>
      <c r="AZ77" s="205" t="s">
        <v>181</v>
      </c>
      <c r="BA77" s="205" t="s">
        <v>181</v>
      </c>
      <c r="BB77" s="205" t="s">
        <v>181</v>
      </c>
      <c r="BC77" s="205"/>
      <c r="BD77" s="205"/>
      <c r="BE77" s="205"/>
      <c r="BF77" s="205"/>
      <c r="BG77" s="205"/>
      <c r="BH77" s="205"/>
      <c r="BI77" s="205"/>
      <c r="BJ77" s="205"/>
      <c r="BK77" s="205"/>
      <c r="BL77" s="205"/>
      <c r="BM77" s="205"/>
      <c r="BN77" s="205"/>
      <c r="BO77" s="205"/>
      <c r="BP77" s="205"/>
      <c r="BQ77" s="205"/>
      <c r="BR77" s="205"/>
      <c r="BS77" s="205"/>
      <c r="BT77" s="205"/>
      <c r="BU77" s="205"/>
      <c r="BV77" s="205"/>
      <c r="BW77" s="205"/>
      <c r="BX77" s="205"/>
      <c r="BY77" s="205"/>
      <c r="BZ77" s="205"/>
      <c r="CA77" s="205"/>
      <c r="CB77" s="205"/>
      <c r="CC77" s="205"/>
      <c r="CD77" s="205"/>
      <c r="CE77" s="205"/>
      <c r="CF77" s="205"/>
      <c r="CG77" s="205"/>
      <c r="CH77" s="205"/>
      <c r="CI77" s="205"/>
      <c r="CJ77" s="205"/>
      <c r="CK77" s="205"/>
      <c r="CL77" s="205"/>
      <c r="CM77" s="205"/>
      <c r="CN77" s="205"/>
      <c r="CO77" s="205"/>
      <c r="CP77" s="205"/>
      <c r="CQ77" s="205"/>
      <c r="CR77" s="205"/>
      <c r="CS77" s="205"/>
      <c r="CT77" s="205"/>
      <c r="CU77" s="205"/>
      <c r="CV77" s="205"/>
      <c r="CW77" s="205"/>
      <c r="CX77" s="205"/>
      <c r="CY77" s="205"/>
      <c r="CZ77" s="205"/>
      <c r="DA77" s="205"/>
      <c r="DB77" s="205"/>
      <c r="DC77" s="205"/>
      <c r="DD77" s="205"/>
      <c r="DE77" s="205"/>
      <c r="DF77" s="205"/>
      <c r="DG77" s="205"/>
      <c r="DH77" s="205"/>
      <c r="DI77" s="205"/>
      <c r="DJ77" s="205"/>
      <c r="DK77" s="205"/>
      <c r="DL77" s="205"/>
      <c r="DM77" s="205"/>
      <c r="DN77" s="205"/>
      <c r="DO77" s="205"/>
      <c r="DP77" s="205"/>
      <c r="DQ77" s="205"/>
      <c r="DR77" s="205"/>
      <c r="DS77" s="205"/>
      <c r="DT77" s="205"/>
      <c r="DU77" s="205"/>
      <c r="DV77" s="205"/>
      <c r="DW77" s="205"/>
      <c r="DX77" s="205"/>
      <c r="DY77" s="205"/>
      <c r="DZ77" s="205"/>
      <c r="EA77" s="205"/>
      <c r="EB77" s="205"/>
      <c r="EC77" s="205"/>
      <c r="ED77" s="205"/>
    </row>
    <row r="78" spans="21:134" ht="15" x14ac:dyDescent="0.25">
      <c r="U78" s="184" t="str">
        <f t="shared" si="2"/>
        <v/>
      </c>
      <c r="V78" s="205" t="s">
        <v>181</v>
      </c>
      <c r="W78" s="205" t="s">
        <v>181</v>
      </c>
      <c r="X78" s="205" t="s">
        <v>181</v>
      </c>
      <c r="Y78" s="205" t="s">
        <v>181</v>
      </c>
      <c r="Z78" s="205" t="s">
        <v>181</v>
      </c>
      <c r="AA78" s="205" t="s">
        <v>181</v>
      </c>
      <c r="AB78" s="205" t="s">
        <v>181</v>
      </c>
      <c r="AC78" s="205" t="s">
        <v>181</v>
      </c>
      <c r="AD78" s="205" t="s">
        <v>181</v>
      </c>
      <c r="AE78" s="205" t="s">
        <v>181</v>
      </c>
      <c r="AF78" s="205" t="s">
        <v>181</v>
      </c>
      <c r="AG78" s="205" t="s">
        <v>181</v>
      </c>
      <c r="AH78" s="205" t="s">
        <v>181</v>
      </c>
      <c r="AI78" s="205" t="s">
        <v>181</v>
      </c>
      <c r="AJ78" s="205" t="s">
        <v>181</v>
      </c>
      <c r="AK78" s="205" t="s">
        <v>181</v>
      </c>
      <c r="AL78" s="205" t="s">
        <v>181</v>
      </c>
      <c r="AM78" s="205" t="s">
        <v>181</v>
      </c>
      <c r="AN78" s="205" t="s">
        <v>181</v>
      </c>
      <c r="AO78" s="205" t="s">
        <v>181</v>
      </c>
      <c r="AP78" s="205" t="s">
        <v>181</v>
      </c>
      <c r="AQ78" s="205" t="s">
        <v>181</v>
      </c>
      <c r="AR78" s="205" t="s">
        <v>181</v>
      </c>
      <c r="AS78" s="205" t="s">
        <v>181</v>
      </c>
      <c r="AT78" s="205" t="s">
        <v>181</v>
      </c>
      <c r="AU78" s="205" t="s">
        <v>181</v>
      </c>
      <c r="AV78" s="205" t="s">
        <v>181</v>
      </c>
      <c r="AW78" s="205" t="s">
        <v>181</v>
      </c>
      <c r="AX78" s="205" t="s">
        <v>181</v>
      </c>
      <c r="AY78" s="205" t="s">
        <v>181</v>
      </c>
      <c r="AZ78" s="205" t="s">
        <v>181</v>
      </c>
      <c r="BA78" s="205" t="s">
        <v>181</v>
      </c>
      <c r="BB78" s="205" t="s">
        <v>181</v>
      </c>
      <c r="BC78" s="205"/>
      <c r="BD78" s="205"/>
      <c r="BE78" s="205"/>
      <c r="BF78" s="205"/>
      <c r="BG78" s="205"/>
      <c r="BH78" s="205"/>
      <c r="BI78" s="205"/>
      <c r="BJ78" s="205"/>
      <c r="BK78" s="205"/>
      <c r="BL78" s="205"/>
      <c r="BM78" s="205"/>
      <c r="BN78" s="205"/>
      <c r="BO78" s="205"/>
      <c r="BP78" s="205"/>
      <c r="BQ78" s="205"/>
      <c r="BR78" s="205"/>
      <c r="BS78" s="205"/>
      <c r="BT78" s="205"/>
      <c r="BU78" s="205"/>
      <c r="BV78" s="205"/>
      <c r="BW78" s="205"/>
      <c r="BX78" s="205"/>
      <c r="BY78" s="205"/>
      <c r="BZ78" s="205"/>
      <c r="CA78" s="205"/>
      <c r="CB78" s="205"/>
      <c r="CC78" s="205"/>
      <c r="CD78" s="205"/>
      <c r="CE78" s="205"/>
      <c r="CF78" s="205"/>
      <c r="CG78" s="205"/>
      <c r="CH78" s="205"/>
      <c r="CI78" s="205"/>
      <c r="CJ78" s="205"/>
      <c r="CK78" s="205"/>
      <c r="CL78" s="205"/>
      <c r="CM78" s="205"/>
      <c r="CN78" s="205"/>
      <c r="CO78" s="205"/>
      <c r="CP78" s="205"/>
      <c r="CQ78" s="205"/>
      <c r="CR78" s="205"/>
      <c r="CS78" s="205"/>
      <c r="CT78" s="205"/>
      <c r="CU78" s="205"/>
      <c r="CV78" s="205"/>
      <c r="CW78" s="205"/>
      <c r="CX78" s="205"/>
      <c r="CY78" s="205"/>
      <c r="CZ78" s="205"/>
      <c r="DA78" s="205"/>
      <c r="DB78" s="205"/>
      <c r="DC78" s="205"/>
      <c r="DD78" s="205"/>
      <c r="DE78" s="205"/>
      <c r="DF78" s="205"/>
      <c r="DG78" s="205"/>
      <c r="DH78" s="205"/>
      <c r="DI78" s="205"/>
      <c r="DJ78" s="205"/>
      <c r="DK78" s="205"/>
      <c r="DL78" s="205"/>
      <c r="DM78" s="205"/>
      <c r="DN78" s="205"/>
      <c r="DO78" s="205"/>
      <c r="DP78" s="205"/>
      <c r="DQ78" s="205"/>
      <c r="DR78" s="205"/>
      <c r="DS78" s="205"/>
      <c r="DT78" s="205"/>
      <c r="DU78" s="205"/>
      <c r="DV78" s="205"/>
      <c r="DW78" s="205"/>
      <c r="DX78" s="205"/>
      <c r="DY78" s="205"/>
      <c r="DZ78" s="205"/>
      <c r="EA78" s="205"/>
      <c r="EB78" s="205"/>
      <c r="EC78" s="205"/>
      <c r="ED78" s="205"/>
    </row>
    <row r="79" spans="21:134" ht="15" x14ac:dyDescent="0.25">
      <c r="U79" s="184" t="str">
        <f t="shared" si="2"/>
        <v/>
      </c>
      <c r="V79" s="205" t="s">
        <v>181</v>
      </c>
      <c r="W79" s="205" t="s">
        <v>181</v>
      </c>
      <c r="X79" s="205" t="s">
        <v>181</v>
      </c>
      <c r="Y79" s="205" t="s">
        <v>181</v>
      </c>
      <c r="Z79" s="205" t="s">
        <v>181</v>
      </c>
      <c r="AA79" s="205" t="s">
        <v>181</v>
      </c>
      <c r="AB79" s="205" t="s">
        <v>181</v>
      </c>
      <c r="AC79" s="205" t="s">
        <v>181</v>
      </c>
      <c r="AD79" s="205" t="s">
        <v>181</v>
      </c>
      <c r="AE79" s="205" t="s">
        <v>181</v>
      </c>
      <c r="AF79" s="205" t="s">
        <v>181</v>
      </c>
      <c r="AG79" s="205" t="s">
        <v>181</v>
      </c>
      <c r="AH79" s="205" t="s">
        <v>181</v>
      </c>
      <c r="AI79" s="205" t="s">
        <v>181</v>
      </c>
      <c r="AJ79" s="205" t="s">
        <v>181</v>
      </c>
      <c r="AK79" s="205" t="s">
        <v>181</v>
      </c>
      <c r="AL79" s="205" t="s">
        <v>181</v>
      </c>
      <c r="AM79" s="205" t="s">
        <v>181</v>
      </c>
      <c r="AN79" s="205" t="s">
        <v>181</v>
      </c>
      <c r="AO79" s="205" t="s">
        <v>181</v>
      </c>
      <c r="AP79" s="205" t="s">
        <v>181</v>
      </c>
      <c r="AQ79" s="205" t="s">
        <v>181</v>
      </c>
      <c r="AR79" s="205" t="s">
        <v>181</v>
      </c>
      <c r="AS79" s="205" t="s">
        <v>181</v>
      </c>
      <c r="AT79" s="205" t="s">
        <v>181</v>
      </c>
      <c r="AU79" s="205" t="s">
        <v>181</v>
      </c>
      <c r="AV79" s="205" t="s">
        <v>181</v>
      </c>
      <c r="AW79" s="205" t="s">
        <v>181</v>
      </c>
      <c r="AX79" s="205" t="s">
        <v>181</v>
      </c>
      <c r="AY79" s="205" t="s">
        <v>181</v>
      </c>
      <c r="AZ79" s="205" t="s">
        <v>181</v>
      </c>
      <c r="BA79" s="205" t="s">
        <v>181</v>
      </c>
      <c r="BB79" s="205" t="s">
        <v>181</v>
      </c>
      <c r="BC79" s="205"/>
      <c r="BD79" s="205"/>
      <c r="BE79" s="205"/>
      <c r="BF79" s="205"/>
      <c r="BG79" s="205"/>
      <c r="BH79" s="205"/>
      <c r="BI79" s="205"/>
      <c r="BJ79" s="205"/>
      <c r="BK79" s="205"/>
      <c r="BL79" s="205"/>
      <c r="BM79" s="205"/>
      <c r="BN79" s="205"/>
      <c r="BO79" s="205"/>
      <c r="BP79" s="205"/>
      <c r="BQ79" s="205"/>
      <c r="BR79" s="205"/>
      <c r="BS79" s="205"/>
      <c r="BT79" s="205"/>
      <c r="BU79" s="205"/>
      <c r="BV79" s="205"/>
      <c r="BW79" s="205"/>
      <c r="BX79" s="205"/>
      <c r="BY79" s="205"/>
      <c r="BZ79" s="205"/>
      <c r="CA79" s="205"/>
      <c r="CB79" s="205"/>
      <c r="CC79" s="205"/>
      <c r="CD79" s="205"/>
      <c r="CE79" s="205"/>
      <c r="CF79" s="205"/>
      <c r="CG79" s="205"/>
      <c r="CH79" s="205"/>
      <c r="CI79" s="205"/>
      <c r="CJ79" s="205"/>
      <c r="CK79" s="205"/>
      <c r="CL79" s="205"/>
      <c r="CM79" s="205"/>
      <c r="CN79" s="205"/>
      <c r="CO79" s="205"/>
      <c r="CP79" s="205"/>
      <c r="CQ79" s="205"/>
      <c r="CR79" s="205"/>
      <c r="CS79" s="205"/>
      <c r="CT79" s="205"/>
      <c r="CU79" s="205"/>
      <c r="CV79" s="205"/>
      <c r="CW79" s="205"/>
      <c r="CX79" s="205"/>
      <c r="CY79" s="205"/>
      <c r="CZ79" s="205"/>
      <c r="DA79" s="205"/>
      <c r="DB79" s="205"/>
      <c r="DC79" s="205"/>
      <c r="DD79" s="205"/>
      <c r="DE79" s="205"/>
      <c r="DF79" s="205"/>
      <c r="DG79" s="205"/>
      <c r="DH79" s="205"/>
      <c r="DI79" s="205"/>
      <c r="DJ79" s="205"/>
      <c r="DK79" s="205"/>
      <c r="DL79" s="205"/>
      <c r="DM79" s="205"/>
      <c r="DN79" s="205"/>
      <c r="DO79" s="205"/>
      <c r="DP79" s="205"/>
      <c r="DQ79" s="205"/>
      <c r="DR79" s="205"/>
      <c r="DS79" s="205"/>
      <c r="DT79" s="205"/>
      <c r="DU79" s="205"/>
      <c r="DV79" s="205"/>
      <c r="DW79" s="205"/>
      <c r="DX79" s="205"/>
      <c r="DY79" s="205"/>
      <c r="DZ79" s="205"/>
      <c r="EA79" s="205"/>
      <c r="EB79" s="205"/>
      <c r="EC79" s="205"/>
      <c r="ED79" s="205"/>
    </row>
    <row r="80" spans="21:134" ht="15" x14ac:dyDescent="0.25">
      <c r="U80" s="184" t="str">
        <f t="shared" si="2"/>
        <v/>
      </c>
      <c r="V80" s="205" t="s">
        <v>181</v>
      </c>
      <c r="W80" s="205" t="s">
        <v>181</v>
      </c>
      <c r="X80" s="205" t="s">
        <v>181</v>
      </c>
      <c r="Y80" s="205" t="s">
        <v>181</v>
      </c>
      <c r="Z80" s="205" t="s">
        <v>181</v>
      </c>
      <c r="AA80" s="205" t="s">
        <v>181</v>
      </c>
      <c r="AB80" s="205" t="s">
        <v>181</v>
      </c>
      <c r="AC80" s="205" t="s">
        <v>181</v>
      </c>
      <c r="AD80" s="205" t="s">
        <v>181</v>
      </c>
      <c r="AE80" s="205" t="s">
        <v>181</v>
      </c>
      <c r="AF80" s="205" t="s">
        <v>181</v>
      </c>
      <c r="AG80" s="205" t="s">
        <v>181</v>
      </c>
      <c r="AH80" s="205" t="s">
        <v>181</v>
      </c>
      <c r="AI80" s="205" t="s">
        <v>181</v>
      </c>
      <c r="AJ80" s="205" t="s">
        <v>181</v>
      </c>
      <c r="AK80" s="205" t="s">
        <v>181</v>
      </c>
      <c r="AL80" s="205" t="s">
        <v>181</v>
      </c>
      <c r="AM80" s="205" t="s">
        <v>181</v>
      </c>
      <c r="AN80" s="205" t="s">
        <v>181</v>
      </c>
      <c r="AO80" s="205" t="s">
        <v>181</v>
      </c>
      <c r="AP80" s="205" t="s">
        <v>181</v>
      </c>
      <c r="AQ80" s="205" t="s">
        <v>181</v>
      </c>
      <c r="AR80" s="205" t="s">
        <v>181</v>
      </c>
      <c r="AS80" s="205" t="s">
        <v>181</v>
      </c>
      <c r="AT80" s="205" t="s">
        <v>181</v>
      </c>
      <c r="AU80" s="205" t="s">
        <v>181</v>
      </c>
      <c r="AV80" s="205" t="s">
        <v>181</v>
      </c>
      <c r="AW80" s="205" t="s">
        <v>181</v>
      </c>
      <c r="AX80" s="205" t="s">
        <v>181</v>
      </c>
      <c r="AY80" s="205" t="s">
        <v>181</v>
      </c>
      <c r="AZ80" s="205" t="s">
        <v>181</v>
      </c>
      <c r="BA80" s="205" t="s">
        <v>181</v>
      </c>
      <c r="BB80" s="205" t="s">
        <v>181</v>
      </c>
      <c r="BC80" s="205"/>
      <c r="BD80" s="205"/>
      <c r="BE80" s="205"/>
      <c r="BF80" s="205"/>
      <c r="BG80" s="205"/>
      <c r="BH80" s="205"/>
      <c r="BI80" s="205"/>
      <c r="BJ80" s="205"/>
      <c r="BK80" s="205"/>
      <c r="BL80" s="205"/>
      <c r="BM80" s="205"/>
      <c r="BN80" s="205"/>
      <c r="BO80" s="205"/>
      <c r="BP80" s="205"/>
      <c r="BQ80" s="205"/>
      <c r="BR80" s="205"/>
      <c r="BS80" s="205"/>
      <c r="BT80" s="205"/>
      <c r="BU80" s="205"/>
      <c r="BV80" s="205"/>
      <c r="BW80" s="205"/>
      <c r="BX80" s="205"/>
      <c r="BY80" s="205"/>
      <c r="BZ80" s="205"/>
      <c r="CA80" s="205"/>
      <c r="CB80" s="205"/>
      <c r="CC80" s="205"/>
      <c r="CD80" s="205"/>
      <c r="CE80" s="205"/>
      <c r="CF80" s="205"/>
      <c r="CG80" s="205"/>
      <c r="CH80" s="205"/>
      <c r="CI80" s="205"/>
      <c r="CJ80" s="205"/>
      <c r="CK80" s="205"/>
      <c r="CL80" s="205"/>
      <c r="CM80" s="205"/>
      <c r="CN80" s="205"/>
      <c r="CO80" s="205"/>
      <c r="CP80" s="205"/>
      <c r="CQ80" s="205"/>
      <c r="CR80" s="205"/>
      <c r="CS80" s="205"/>
      <c r="CT80" s="205"/>
      <c r="CU80" s="205"/>
      <c r="CV80" s="205"/>
      <c r="CW80" s="205"/>
      <c r="CX80" s="205"/>
      <c r="CY80" s="205"/>
      <c r="CZ80" s="205"/>
      <c r="DA80" s="205"/>
      <c r="DB80" s="205"/>
      <c r="DC80" s="205"/>
      <c r="DD80" s="205"/>
      <c r="DE80" s="205"/>
      <c r="DF80" s="205"/>
      <c r="DG80" s="205"/>
      <c r="DH80" s="205"/>
      <c r="DI80" s="205"/>
      <c r="DJ80" s="205"/>
      <c r="DK80" s="205"/>
      <c r="DL80" s="205"/>
      <c r="DM80" s="205"/>
      <c r="DN80" s="205"/>
      <c r="DO80" s="205"/>
      <c r="DP80" s="205"/>
      <c r="DQ80" s="205"/>
      <c r="DR80" s="205"/>
      <c r="DS80" s="205"/>
      <c r="DT80" s="205"/>
      <c r="DU80" s="205"/>
      <c r="DV80" s="205"/>
      <c r="DW80" s="205"/>
      <c r="DX80" s="205"/>
      <c r="DY80" s="205"/>
      <c r="DZ80" s="205"/>
      <c r="EA80" s="205"/>
      <c r="EB80" s="205"/>
      <c r="EC80" s="205"/>
      <c r="ED80" s="205"/>
    </row>
    <row r="81" spans="1:134" ht="15" x14ac:dyDescent="0.25">
      <c r="U81" s="184" t="str">
        <f t="shared" si="2"/>
        <v/>
      </c>
      <c r="V81" s="205" t="s">
        <v>181</v>
      </c>
      <c r="W81" s="205" t="s">
        <v>181</v>
      </c>
      <c r="X81" s="205" t="s">
        <v>181</v>
      </c>
      <c r="Y81" s="205" t="s">
        <v>181</v>
      </c>
      <c r="Z81" s="205" t="s">
        <v>181</v>
      </c>
      <c r="AA81" s="205" t="s">
        <v>181</v>
      </c>
      <c r="AB81" s="205" t="s">
        <v>181</v>
      </c>
      <c r="AC81" s="205" t="s">
        <v>181</v>
      </c>
      <c r="AD81" s="205" t="s">
        <v>181</v>
      </c>
      <c r="AE81" s="205" t="s">
        <v>181</v>
      </c>
      <c r="AF81" s="205" t="s">
        <v>181</v>
      </c>
      <c r="AG81" s="205" t="s">
        <v>181</v>
      </c>
      <c r="AH81" s="205" t="s">
        <v>181</v>
      </c>
      <c r="AI81" s="205" t="s">
        <v>181</v>
      </c>
      <c r="AJ81" s="205" t="s">
        <v>181</v>
      </c>
      <c r="AK81" s="205" t="s">
        <v>181</v>
      </c>
      <c r="AL81" s="205" t="s">
        <v>181</v>
      </c>
      <c r="AM81" s="205" t="s">
        <v>181</v>
      </c>
      <c r="AN81" s="205" t="s">
        <v>181</v>
      </c>
      <c r="AO81" s="205" t="s">
        <v>181</v>
      </c>
      <c r="AP81" s="205" t="s">
        <v>181</v>
      </c>
      <c r="AQ81" s="205" t="s">
        <v>181</v>
      </c>
      <c r="AR81" s="205" t="s">
        <v>181</v>
      </c>
      <c r="AS81" s="205" t="s">
        <v>181</v>
      </c>
      <c r="AT81" s="205" t="s">
        <v>181</v>
      </c>
      <c r="AU81" s="205" t="s">
        <v>181</v>
      </c>
      <c r="AV81" s="205" t="s">
        <v>181</v>
      </c>
      <c r="AW81" s="205" t="s">
        <v>181</v>
      </c>
      <c r="AX81" s="205" t="s">
        <v>181</v>
      </c>
      <c r="AY81" s="205" t="s">
        <v>181</v>
      </c>
      <c r="AZ81" s="205" t="s">
        <v>181</v>
      </c>
      <c r="BA81" s="205" t="s">
        <v>181</v>
      </c>
      <c r="BB81" s="205" t="s">
        <v>181</v>
      </c>
      <c r="BC81" s="205"/>
      <c r="BD81" s="205"/>
      <c r="BE81" s="205"/>
      <c r="BF81" s="205"/>
      <c r="BG81" s="205"/>
      <c r="BH81" s="205"/>
      <c r="BI81" s="205"/>
      <c r="BJ81" s="205"/>
      <c r="BK81" s="205"/>
      <c r="BL81" s="205"/>
      <c r="BM81" s="205"/>
      <c r="BN81" s="205"/>
      <c r="BO81" s="205"/>
      <c r="BP81" s="205"/>
      <c r="BQ81" s="205"/>
      <c r="BR81" s="205"/>
      <c r="BS81" s="205"/>
      <c r="BT81" s="205"/>
      <c r="BU81" s="205"/>
      <c r="BV81" s="205"/>
      <c r="BW81" s="205"/>
      <c r="BX81" s="205"/>
      <c r="BY81" s="205"/>
      <c r="BZ81" s="205"/>
      <c r="CA81" s="205"/>
      <c r="CB81" s="205"/>
      <c r="CC81" s="205"/>
      <c r="CD81" s="205"/>
      <c r="CE81" s="205"/>
      <c r="CF81" s="205"/>
      <c r="CG81" s="205"/>
      <c r="CH81" s="205"/>
      <c r="CI81" s="205"/>
      <c r="CJ81" s="205"/>
      <c r="CK81" s="205"/>
      <c r="CL81" s="205"/>
      <c r="CM81" s="205"/>
      <c r="CN81" s="205"/>
      <c r="CO81" s="205"/>
      <c r="CP81" s="205"/>
      <c r="CQ81" s="205"/>
      <c r="CR81" s="205"/>
      <c r="CS81" s="205"/>
      <c r="CT81" s="205"/>
      <c r="CU81" s="205"/>
      <c r="CV81" s="205"/>
      <c r="CW81" s="205"/>
      <c r="CX81" s="205"/>
      <c r="CY81" s="205"/>
      <c r="CZ81" s="205"/>
      <c r="DA81" s="205"/>
      <c r="DB81" s="205"/>
      <c r="DC81" s="205"/>
      <c r="DD81" s="205"/>
      <c r="DE81" s="205"/>
      <c r="DF81" s="205"/>
      <c r="DG81" s="205"/>
      <c r="DH81" s="205"/>
      <c r="DI81" s="205"/>
      <c r="DJ81" s="205"/>
      <c r="DK81" s="205"/>
      <c r="DL81" s="205"/>
      <c r="DM81" s="205"/>
      <c r="DN81" s="205"/>
      <c r="DO81" s="205"/>
      <c r="DP81" s="205"/>
      <c r="DQ81" s="205"/>
      <c r="DR81" s="205"/>
      <c r="DS81" s="205"/>
      <c r="DT81" s="205"/>
      <c r="DU81" s="205"/>
      <c r="DV81" s="205"/>
      <c r="DW81" s="205"/>
      <c r="DX81" s="205"/>
      <c r="DY81" s="205"/>
      <c r="DZ81" s="205"/>
      <c r="EA81" s="205"/>
      <c r="EB81" s="205"/>
      <c r="EC81" s="205"/>
      <c r="ED81" s="205"/>
    </row>
    <row r="82" spans="1:134" ht="15" x14ac:dyDescent="0.25">
      <c r="U82" s="184" t="str">
        <f t="shared" si="2"/>
        <v/>
      </c>
      <c r="V82" s="205" t="s">
        <v>181</v>
      </c>
      <c r="W82" s="205" t="s">
        <v>181</v>
      </c>
      <c r="X82" s="205" t="s">
        <v>181</v>
      </c>
      <c r="Y82" s="205" t="s">
        <v>181</v>
      </c>
      <c r="Z82" s="205" t="s">
        <v>181</v>
      </c>
      <c r="AA82" s="205" t="s">
        <v>181</v>
      </c>
      <c r="AB82" s="205" t="s">
        <v>181</v>
      </c>
      <c r="AC82" s="205" t="s">
        <v>181</v>
      </c>
      <c r="AD82" s="205" t="s">
        <v>181</v>
      </c>
      <c r="AE82" s="205" t="s">
        <v>181</v>
      </c>
      <c r="AF82" s="205" t="s">
        <v>181</v>
      </c>
      <c r="AG82" s="205" t="s">
        <v>181</v>
      </c>
      <c r="AH82" s="205" t="s">
        <v>181</v>
      </c>
      <c r="AI82" s="205" t="s">
        <v>181</v>
      </c>
      <c r="AJ82" s="205" t="s">
        <v>181</v>
      </c>
      <c r="AK82" s="205" t="s">
        <v>181</v>
      </c>
      <c r="AL82" s="205" t="s">
        <v>181</v>
      </c>
      <c r="AM82" s="205" t="s">
        <v>181</v>
      </c>
      <c r="AN82" s="205" t="s">
        <v>181</v>
      </c>
      <c r="AO82" s="205" t="s">
        <v>181</v>
      </c>
      <c r="AP82" s="205" t="s">
        <v>181</v>
      </c>
      <c r="AQ82" s="205" t="s">
        <v>181</v>
      </c>
      <c r="AR82" s="205" t="s">
        <v>181</v>
      </c>
      <c r="AS82" s="205" t="s">
        <v>181</v>
      </c>
      <c r="AT82" s="205" t="s">
        <v>181</v>
      </c>
      <c r="AU82" s="205" t="s">
        <v>181</v>
      </c>
      <c r="AV82" s="205" t="s">
        <v>181</v>
      </c>
      <c r="AW82" s="205" t="s">
        <v>181</v>
      </c>
      <c r="AX82" s="205" t="s">
        <v>181</v>
      </c>
      <c r="AY82" s="205" t="s">
        <v>181</v>
      </c>
      <c r="AZ82" s="205" t="s">
        <v>181</v>
      </c>
      <c r="BA82" s="205" t="s">
        <v>181</v>
      </c>
      <c r="BB82" s="205" t="s">
        <v>181</v>
      </c>
      <c r="BC82" s="205"/>
      <c r="BD82" s="205"/>
      <c r="BE82" s="205"/>
      <c r="BF82" s="205"/>
      <c r="BG82" s="205"/>
      <c r="BH82" s="205"/>
      <c r="BI82" s="205"/>
      <c r="BJ82" s="205"/>
      <c r="BK82" s="205"/>
      <c r="BL82" s="205"/>
      <c r="BM82" s="205"/>
      <c r="BN82" s="205"/>
      <c r="BO82" s="205"/>
      <c r="BP82" s="205"/>
      <c r="BQ82" s="205"/>
      <c r="BR82" s="205"/>
      <c r="BS82" s="205"/>
      <c r="BT82" s="205"/>
      <c r="BU82" s="205"/>
      <c r="BV82" s="205"/>
      <c r="BW82" s="205"/>
      <c r="BX82" s="205"/>
      <c r="BY82" s="205"/>
      <c r="BZ82" s="205"/>
      <c r="CA82" s="205"/>
      <c r="CB82" s="205"/>
      <c r="CC82" s="205"/>
      <c r="CD82" s="205"/>
      <c r="CE82" s="205"/>
      <c r="CF82" s="205"/>
      <c r="CG82" s="205"/>
      <c r="CH82" s="205"/>
      <c r="CI82" s="205"/>
      <c r="CJ82" s="205"/>
      <c r="CK82" s="205"/>
      <c r="CL82" s="205"/>
      <c r="CM82" s="205"/>
      <c r="CN82" s="205"/>
      <c r="CO82" s="205"/>
      <c r="CP82" s="205"/>
      <c r="CQ82" s="205"/>
      <c r="CR82" s="205"/>
      <c r="CS82" s="205"/>
      <c r="CT82" s="205"/>
      <c r="CU82" s="205"/>
      <c r="CV82" s="205"/>
      <c r="CW82" s="205"/>
      <c r="CX82" s="205"/>
      <c r="CY82" s="205"/>
      <c r="CZ82" s="205"/>
      <c r="DA82" s="205"/>
      <c r="DB82" s="205"/>
      <c r="DC82" s="205"/>
      <c r="DD82" s="205"/>
      <c r="DE82" s="205"/>
      <c r="DF82" s="205"/>
      <c r="DG82" s="205"/>
      <c r="DH82" s="205"/>
      <c r="DI82" s="205"/>
      <c r="DJ82" s="205"/>
      <c r="DK82" s="205"/>
      <c r="DL82" s="205"/>
      <c r="DM82" s="205"/>
      <c r="DN82" s="205"/>
      <c r="DO82" s="205"/>
      <c r="DP82" s="205"/>
      <c r="DQ82" s="205"/>
      <c r="DR82" s="205"/>
      <c r="DS82" s="205"/>
      <c r="DT82" s="205"/>
      <c r="DU82" s="205"/>
      <c r="DV82" s="205"/>
      <c r="DW82" s="205"/>
      <c r="DX82" s="205"/>
      <c r="DY82" s="205"/>
      <c r="DZ82" s="205"/>
      <c r="EA82" s="205"/>
      <c r="EB82" s="205"/>
      <c r="EC82" s="205"/>
      <c r="ED82" s="205"/>
    </row>
    <row r="83" spans="1:134" ht="15" x14ac:dyDescent="0.25">
      <c r="U83" s="184" t="str">
        <f t="shared" si="2"/>
        <v/>
      </c>
      <c r="V83" s="205" t="s">
        <v>181</v>
      </c>
      <c r="W83" s="205" t="s">
        <v>181</v>
      </c>
      <c r="X83" s="205" t="s">
        <v>181</v>
      </c>
      <c r="Y83" s="205" t="s">
        <v>181</v>
      </c>
      <c r="Z83" s="205" t="s">
        <v>181</v>
      </c>
      <c r="AA83" s="205" t="s">
        <v>181</v>
      </c>
      <c r="AB83" s="205" t="s">
        <v>181</v>
      </c>
      <c r="AC83" s="205" t="s">
        <v>181</v>
      </c>
      <c r="AD83" s="205" t="s">
        <v>181</v>
      </c>
      <c r="AE83" s="205" t="s">
        <v>181</v>
      </c>
      <c r="AF83" s="205" t="s">
        <v>181</v>
      </c>
      <c r="AG83" s="205" t="s">
        <v>181</v>
      </c>
      <c r="AH83" s="205" t="s">
        <v>181</v>
      </c>
      <c r="AI83" s="205" t="s">
        <v>181</v>
      </c>
      <c r="AJ83" s="205" t="s">
        <v>181</v>
      </c>
      <c r="AK83" s="205" t="s">
        <v>181</v>
      </c>
      <c r="AL83" s="205" t="s">
        <v>181</v>
      </c>
      <c r="AM83" s="205" t="s">
        <v>181</v>
      </c>
      <c r="AN83" s="205" t="s">
        <v>181</v>
      </c>
      <c r="AO83" s="205" t="s">
        <v>181</v>
      </c>
      <c r="AP83" s="205" t="s">
        <v>181</v>
      </c>
      <c r="AQ83" s="205" t="s">
        <v>181</v>
      </c>
      <c r="AR83" s="205" t="s">
        <v>181</v>
      </c>
      <c r="AS83" s="205" t="s">
        <v>181</v>
      </c>
      <c r="AT83" s="205" t="s">
        <v>181</v>
      </c>
      <c r="AU83" s="205" t="s">
        <v>181</v>
      </c>
      <c r="AV83" s="205" t="s">
        <v>181</v>
      </c>
      <c r="AW83" s="205" t="s">
        <v>181</v>
      </c>
      <c r="AX83" s="205" t="s">
        <v>181</v>
      </c>
      <c r="AY83" s="205" t="s">
        <v>181</v>
      </c>
      <c r="AZ83" s="205" t="s">
        <v>181</v>
      </c>
      <c r="BA83" s="205" t="s">
        <v>181</v>
      </c>
      <c r="BB83" s="205" t="s">
        <v>181</v>
      </c>
      <c r="BC83" s="205"/>
      <c r="BD83" s="205"/>
      <c r="BE83" s="205"/>
      <c r="BF83" s="205"/>
      <c r="BG83" s="205"/>
      <c r="BH83" s="205"/>
      <c r="BI83" s="205"/>
      <c r="BJ83" s="205"/>
      <c r="BK83" s="205"/>
      <c r="BL83" s="205"/>
      <c r="BM83" s="205"/>
      <c r="BN83" s="205"/>
      <c r="BO83" s="205"/>
      <c r="BP83" s="205"/>
      <c r="BQ83" s="205"/>
      <c r="BR83" s="205"/>
      <c r="BS83" s="205"/>
      <c r="BT83" s="205"/>
      <c r="BU83" s="205"/>
      <c r="BV83" s="205"/>
      <c r="BW83" s="205"/>
      <c r="BX83" s="205"/>
      <c r="BY83" s="205"/>
      <c r="BZ83" s="205"/>
      <c r="CA83" s="205"/>
      <c r="CB83" s="205"/>
      <c r="CC83" s="205"/>
      <c r="CD83" s="205"/>
      <c r="CE83" s="205"/>
      <c r="CF83" s="205"/>
      <c r="CG83" s="205"/>
      <c r="CH83" s="205"/>
      <c r="CI83" s="205"/>
      <c r="CJ83" s="205"/>
      <c r="CK83" s="205"/>
      <c r="CL83" s="205"/>
      <c r="CM83" s="205"/>
      <c r="CN83" s="205"/>
      <c r="CO83" s="205"/>
      <c r="CP83" s="205"/>
      <c r="CQ83" s="205"/>
      <c r="CR83" s="205"/>
      <c r="CS83" s="205"/>
      <c r="CT83" s="205"/>
      <c r="CU83" s="205"/>
      <c r="CV83" s="205"/>
      <c r="CW83" s="205"/>
      <c r="CX83" s="205"/>
      <c r="CY83" s="205"/>
      <c r="CZ83" s="205"/>
      <c r="DA83" s="205"/>
      <c r="DB83" s="205"/>
      <c r="DC83" s="205"/>
      <c r="DD83" s="205"/>
      <c r="DE83" s="205"/>
      <c r="DF83" s="205"/>
      <c r="DG83" s="205"/>
      <c r="DH83" s="205"/>
      <c r="DI83" s="205"/>
      <c r="DJ83" s="205"/>
      <c r="DK83" s="205"/>
      <c r="DL83" s="205"/>
      <c r="DM83" s="205"/>
      <c r="DN83" s="205"/>
      <c r="DO83" s="205"/>
      <c r="DP83" s="205"/>
      <c r="DQ83" s="205"/>
      <c r="DR83" s="205"/>
      <c r="DS83" s="205"/>
      <c r="DT83" s="205"/>
      <c r="DU83" s="205"/>
      <c r="DV83" s="205"/>
      <c r="DW83" s="205"/>
      <c r="DX83" s="205"/>
      <c r="DY83" s="205"/>
      <c r="DZ83" s="205"/>
      <c r="EA83" s="205"/>
      <c r="EB83" s="205"/>
      <c r="EC83" s="205"/>
      <c r="ED83" s="205"/>
    </row>
    <row r="84" spans="1:134" ht="15" x14ac:dyDescent="0.25">
      <c r="U84" s="184" t="str">
        <f t="shared" si="2"/>
        <v/>
      </c>
      <c r="V84" s="205" t="s">
        <v>181</v>
      </c>
      <c r="W84" s="205" t="s">
        <v>181</v>
      </c>
      <c r="X84" s="205" t="s">
        <v>181</v>
      </c>
      <c r="Y84" s="205" t="s">
        <v>181</v>
      </c>
      <c r="Z84" s="205" t="s">
        <v>181</v>
      </c>
      <c r="AA84" s="205" t="s">
        <v>181</v>
      </c>
      <c r="AB84" s="205" t="s">
        <v>181</v>
      </c>
      <c r="AC84" s="205" t="s">
        <v>181</v>
      </c>
      <c r="AD84" s="205" t="s">
        <v>181</v>
      </c>
      <c r="AE84" s="205" t="s">
        <v>181</v>
      </c>
      <c r="AF84" s="205" t="s">
        <v>181</v>
      </c>
      <c r="AG84" s="205" t="s">
        <v>181</v>
      </c>
      <c r="AH84" s="205" t="s">
        <v>181</v>
      </c>
      <c r="AI84" s="205" t="s">
        <v>181</v>
      </c>
      <c r="AJ84" s="205" t="s">
        <v>181</v>
      </c>
      <c r="AK84" s="205" t="s">
        <v>181</v>
      </c>
      <c r="AL84" s="205" t="s">
        <v>181</v>
      </c>
      <c r="AM84" s="205" t="s">
        <v>181</v>
      </c>
      <c r="AN84" s="205" t="s">
        <v>181</v>
      </c>
      <c r="AO84" s="205" t="s">
        <v>181</v>
      </c>
      <c r="AP84" s="205" t="s">
        <v>181</v>
      </c>
      <c r="AQ84" s="205" t="s">
        <v>181</v>
      </c>
      <c r="AR84" s="205" t="s">
        <v>181</v>
      </c>
      <c r="AS84" s="205" t="s">
        <v>181</v>
      </c>
      <c r="AT84" s="205" t="s">
        <v>181</v>
      </c>
      <c r="AU84" s="205" t="s">
        <v>181</v>
      </c>
      <c r="AV84" s="205" t="s">
        <v>181</v>
      </c>
      <c r="AW84" s="205" t="s">
        <v>181</v>
      </c>
      <c r="AX84" s="205" t="s">
        <v>181</v>
      </c>
      <c r="AY84" s="205" t="s">
        <v>181</v>
      </c>
      <c r="AZ84" s="205" t="s">
        <v>181</v>
      </c>
      <c r="BA84" s="205" t="s">
        <v>181</v>
      </c>
      <c r="BB84" s="205" t="s">
        <v>181</v>
      </c>
      <c r="BC84" s="205"/>
      <c r="BD84" s="205"/>
      <c r="BE84" s="205"/>
      <c r="BF84" s="205"/>
      <c r="BG84" s="205"/>
      <c r="BH84" s="205"/>
      <c r="BI84" s="205"/>
      <c r="BJ84" s="205"/>
      <c r="BK84" s="205"/>
      <c r="BL84" s="205"/>
      <c r="BM84" s="205"/>
      <c r="BN84" s="205"/>
      <c r="BO84" s="205"/>
      <c r="BP84" s="205"/>
      <c r="BQ84" s="205"/>
      <c r="BR84" s="205"/>
      <c r="BS84" s="205"/>
      <c r="BT84" s="205"/>
      <c r="BU84" s="205"/>
      <c r="BV84" s="205"/>
      <c r="BW84" s="205"/>
      <c r="BX84" s="205"/>
      <c r="BY84" s="205"/>
      <c r="BZ84" s="205"/>
      <c r="CA84" s="205"/>
      <c r="CB84" s="205"/>
      <c r="CC84" s="205"/>
      <c r="CD84" s="205"/>
      <c r="CE84" s="205"/>
      <c r="CF84" s="205"/>
      <c r="CG84" s="205"/>
      <c r="CH84" s="205"/>
      <c r="CI84" s="205"/>
      <c r="CJ84" s="205"/>
      <c r="CK84" s="205"/>
      <c r="CL84" s="205"/>
      <c r="CM84" s="205"/>
      <c r="CN84" s="205"/>
      <c r="CO84" s="205"/>
      <c r="CP84" s="205"/>
      <c r="CQ84" s="205"/>
      <c r="CR84" s="205"/>
      <c r="CS84" s="205"/>
      <c r="CT84" s="205"/>
      <c r="CU84" s="205"/>
      <c r="CV84" s="205"/>
      <c r="CW84" s="205"/>
      <c r="CX84" s="205"/>
      <c r="CY84" s="205"/>
      <c r="CZ84" s="205"/>
      <c r="DA84" s="205"/>
      <c r="DB84" s="205"/>
      <c r="DC84" s="205"/>
      <c r="DD84" s="205"/>
      <c r="DE84" s="205"/>
      <c r="DF84" s="205"/>
      <c r="DG84" s="205"/>
      <c r="DH84" s="205"/>
      <c r="DI84" s="205"/>
      <c r="DJ84" s="205"/>
      <c r="DK84" s="205"/>
      <c r="DL84" s="205"/>
      <c r="DM84" s="205"/>
      <c r="DN84" s="205"/>
      <c r="DO84" s="205"/>
      <c r="DP84" s="205"/>
      <c r="DQ84" s="205"/>
      <c r="DR84" s="205"/>
      <c r="DS84" s="205"/>
      <c r="DT84" s="205"/>
      <c r="DU84" s="205"/>
      <c r="DV84" s="205"/>
      <c r="DW84" s="205"/>
      <c r="DX84" s="205"/>
      <c r="DY84" s="205"/>
      <c r="DZ84" s="205"/>
      <c r="EA84" s="205"/>
      <c r="EB84" s="205"/>
      <c r="EC84" s="205"/>
      <c r="ED84" s="205"/>
    </row>
    <row r="85" spans="1:134" ht="15" x14ac:dyDescent="0.25">
      <c r="A85" s="188">
        <v>0</v>
      </c>
      <c r="U85" s="184" t="str">
        <f t="shared" si="2"/>
        <v/>
      </c>
      <c r="V85" s="205" t="s">
        <v>181</v>
      </c>
      <c r="W85" s="205" t="s">
        <v>181</v>
      </c>
      <c r="X85" s="205" t="s">
        <v>181</v>
      </c>
      <c r="Y85" s="205" t="s">
        <v>181</v>
      </c>
      <c r="Z85" s="205" t="s">
        <v>181</v>
      </c>
      <c r="AA85" s="205" t="s">
        <v>181</v>
      </c>
      <c r="AB85" s="205" t="s">
        <v>181</v>
      </c>
      <c r="AC85" s="205" t="s">
        <v>181</v>
      </c>
      <c r="AD85" s="205" t="s">
        <v>181</v>
      </c>
      <c r="AE85" s="205" t="s">
        <v>181</v>
      </c>
      <c r="AF85" s="205" t="s">
        <v>181</v>
      </c>
      <c r="AG85" s="205" t="s">
        <v>181</v>
      </c>
      <c r="AH85" s="205" t="s">
        <v>181</v>
      </c>
      <c r="AI85" s="205" t="s">
        <v>181</v>
      </c>
      <c r="AJ85" s="205" t="s">
        <v>181</v>
      </c>
      <c r="AK85" s="205" t="s">
        <v>181</v>
      </c>
      <c r="AL85" s="205" t="s">
        <v>181</v>
      </c>
      <c r="AM85" s="205" t="s">
        <v>181</v>
      </c>
      <c r="AN85" s="205" t="s">
        <v>181</v>
      </c>
      <c r="AO85" s="205" t="s">
        <v>181</v>
      </c>
      <c r="AP85" s="205" t="s">
        <v>181</v>
      </c>
      <c r="AQ85" s="205" t="s">
        <v>181</v>
      </c>
      <c r="AR85" s="205" t="s">
        <v>181</v>
      </c>
      <c r="AS85" s="205" t="s">
        <v>181</v>
      </c>
      <c r="AT85" s="205" t="s">
        <v>181</v>
      </c>
      <c r="AU85" s="205" t="s">
        <v>181</v>
      </c>
      <c r="AV85" s="205" t="s">
        <v>181</v>
      </c>
      <c r="AW85" s="205" t="s">
        <v>181</v>
      </c>
      <c r="AX85" s="205" t="s">
        <v>181</v>
      </c>
      <c r="AY85" s="205" t="s">
        <v>181</v>
      </c>
      <c r="AZ85" s="205" t="s">
        <v>181</v>
      </c>
      <c r="BA85" s="205" t="s">
        <v>181</v>
      </c>
      <c r="BB85" s="205" t="s">
        <v>181</v>
      </c>
      <c r="BC85" s="205"/>
      <c r="BD85" s="205"/>
      <c r="BE85" s="205"/>
      <c r="BF85" s="205"/>
      <c r="BG85" s="205"/>
      <c r="BH85" s="205"/>
      <c r="BI85" s="205"/>
      <c r="BJ85" s="205"/>
      <c r="BK85" s="205"/>
      <c r="BL85" s="205"/>
      <c r="BM85" s="205"/>
      <c r="BN85" s="205"/>
      <c r="BO85" s="205"/>
      <c r="BP85" s="205"/>
      <c r="BQ85" s="205"/>
      <c r="BR85" s="205"/>
      <c r="BS85" s="205"/>
      <c r="BT85" s="205"/>
      <c r="BU85" s="205"/>
      <c r="BV85" s="205"/>
      <c r="BW85" s="205"/>
      <c r="BX85" s="205"/>
      <c r="BY85" s="205"/>
      <c r="BZ85" s="205"/>
      <c r="CA85" s="205"/>
      <c r="CB85" s="205"/>
      <c r="CC85" s="205"/>
      <c r="CD85" s="205"/>
      <c r="CE85" s="205"/>
      <c r="CF85" s="205"/>
      <c r="CG85" s="205"/>
      <c r="CH85" s="205"/>
      <c r="CI85" s="205"/>
      <c r="CJ85" s="205"/>
      <c r="CK85" s="205"/>
      <c r="CL85" s="205"/>
      <c r="CM85" s="205"/>
      <c r="CN85" s="205"/>
      <c r="CO85" s="205"/>
      <c r="CP85" s="205"/>
      <c r="CQ85" s="205"/>
      <c r="CR85" s="205"/>
      <c r="CS85" s="205"/>
      <c r="CT85" s="205"/>
      <c r="CU85" s="205"/>
      <c r="CV85" s="205"/>
      <c r="CW85" s="205"/>
      <c r="CX85" s="205"/>
      <c r="CY85" s="205"/>
      <c r="CZ85" s="205"/>
      <c r="DA85" s="205"/>
      <c r="DB85" s="205"/>
      <c r="DC85" s="205"/>
      <c r="DD85" s="205"/>
      <c r="DE85" s="205"/>
      <c r="DF85" s="205"/>
      <c r="DG85" s="205"/>
      <c r="DH85" s="205"/>
      <c r="DI85" s="205"/>
      <c r="DJ85" s="205"/>
      <c r="DK85" s="205"/>
      <c r="DL85" s="205"/>
      <c r="DM85" s="205"/>
      <c r="DN85" s="205"/>
      <c r="DO85" s="205"/>
      <c r="DP85" s="205"/>
      <c r="DQ85" s="205"/>
      <c r="DR85" s="205"/>
      <c r="DS85" s="205"/>
      <c r="DT85" s="205"/>
      <c r="DU85" s="205"/>
      <c r="DV85" s="205"/>
      <c r="DW85" s="205"/>
      <c r="DX85" s="205"/>
      <c r="DY85" s="205"/>
      <c r="DZ85" s="205"/>
      <c r="EA85" s="205"/>
      <c r="EB85" s="205"/>
      <c r="EC85" s="205"/>
      <c r="ED85" s="205"/>
    </row>
    <row r="86" spans="1:134" ht="15" x14ac:dyDescent="0.25">
      <c r="U86" s="184" t="str">
        <f t="shared" si="2"/>
        <v/>
      </c>
      <c r="V86" s="205" t="s">
        <v>181</v>
      </c>
      <c r="W86" s="205" t="s">
        <v>181</v>
      </c>
      <c r="X86" s="205" t="s">
        <v>181</v>
      </c>
      <c r="Y86" s="205" t="s">
        <v>181</v>
      </c>
      <c r="Z86" s="205" t="s">
        <v>181</v>
      </c>
      <c r="AA86" s="205" t="s">
        <v>181</v>
      </c>
      <c r="AB86" s="205" t="s">
        <v>181</v>
      </c>
      <c r="AC86" s="205" t="s">
        <v>181</v>
      </c>
      <c r="AD86" s="205" t="s">
        <v>181</v>
      </c>
      <c r="AE86" s="205" t="s">
        <v>181</v>
      </c>
      <c r="AF86" s="205" t="s">
        <v>181</v>
      </c>
      <c r="AG86" s="205" t="s">
        <v>181</v>
      </c>
      <c r="AH86" s="205" t="s">
        <v>181</v>
      </c>
      <c r="AI86" s="205" t="s">
        <v>181</v>
      </c>
      <c r="AJ86" s="205" t="s">
        <v>181</v>
      </c>
      <c r="AK86" s="205" t="s">
        <v>181</v>
      </c>
      <c r="AL86" s="205" t="s">
        <v>181</v>
      </c>
      <c r="AM86" s="205" t="s">
        <v>181</v>
      </c>
      <c r="AN86" s="205" t="s">
        <v>181</v>
      </c>
      <c r="AO86" s="205" t="s">
        <v>181</v>
      </c>
      <c r="AP86" s="205" t="s">
        <v>181</v>
      </c>
      <c r="AQ86" s="205" t="s">
        <v>181</v>
      </c>
      <c r="AR86" s="205" t="s">
        <v>181</v>
      </c>
      <c r="AS86" s="205" t="s">
        <v>181</v>
      </c>
      <c r="AT86" s="205" t="s">
        <v>181</v>
      </c>
      <c r="AU86" s="205" t="s">
        <v>181</v>
      </c>
      <c r="AV86" s="205" t="s">
        <v>181</v>
      </c>
      <c r="AW86" s="205" t="s">
        <v>181</v>
      </c>
      <c r="AX86" s="205" t="s">
        <v>181</v>
      </c>
      <c r="AY86" s="205" t="s">
        <v>181</v>
      </c>
      <c r="AZ86" s="205" t="s">
        <v>181</v>
      </c>
      <c r="BA86" s="205" t="s">
        <v>181</v>
      </c>
      <c r="BB86" s="205" t="s">
        <v>181</v>
      </c>
      <c r="BC86" s="205"/>
      <c r="BD86" s="205"/>
      <c r="BE86" s="205"/>
      <c r="BF86" s="205"/>
      <c r="BG86" s="205"/>
      <c r="BH86" s="205"/>
      <c r="BI86" s="205"/>
      <c r="BJ86" s="205"/>
      <c r="BK86" s="205"/>
      <c r="BL86" s="205"/>
      <c r="BM86" s="205"/>
      <c r="BN86" s="205"/>
      <c r="BO86" s="205"/>
      <c r="BP86" s="205"/>
      <c r="BQ86" s="205"/>
      <c r="BR86" s="205"/>
      <c r="BS86" s="205"/>
      <c r="BT86" s="205"/>
      <c r="BU86" s="205"/>
      <c r="BV86" s="205"/>
      <c r="BW86" s="205"/>
      <c r="BX86" s="205"/>
      <c r="BY86" s="205"/>
      <c r="BZ86" s="205"/>
      <c r="CA86" s="205"/>
      <c r="CB86" s="205"/>
      <c r="CC86" s="205"/>
      <c r="CD86" s="205"/>
      <c r="CE86" s="205"/>
      <c r="CF86" s="205"/>
      <c r="CG86" s="205"/>
      <c r="CH86" s="205"/>
      <c r="CI86" s="205"/>
      <c r="CJ86" s="205"/>
      <c r="CK86" s="205"/>
      <c r="CL86" s="205"/>
      <c r="CM86" s="205"/>
      <c r="CN86" s="205"/>
      <c r="CO86" s="205"/>
      <c r="CP86" s="205"/>
      <c r="CQ86" s="205"/>
      <c r="CR86" s="205"/>
      <c r="CS86" s="205"/>
      <c r="CT86" s="205"/>
      <c r="CU86" s="205"/>
      <c r="CV86" s="205"/>
      <c r="CW86" s="205"/>
      <c r="CX86" s="205"/>
      <c r="CY86" s="205"/>
      <c r="CZ86" s="205"/>
      <c r="DA86" s="205"/>
      <c r="DB86" s="205"/>
      <c r="DC86" s="205"/>
      <c r="DD86" s="205"/>
      <c r="DE86" s="205"/>
      <c r="DF86" s="205"/>
      <c r="DG86" s="205"/>
      <c r="DH86" s="205"/>
      <c r="DI86" s="205"/>
      <c r="DJ86" s="205"/>
      <c r="DK86" s="205"/>
      <c r="DL86" s="205"/>
      <c r="DM86" s="205"/>
      <c r="DN86" s="205"/>
      <c r="DO86" s="205"/>
      <c r="DP86" s="205"/>
      <c r="DQ86" s="205"/>
      <c r="DR86" s="205"/>
      <c r="DS86" s="205"/>
      <c r="DT86" s="205"/>
      <c r="DU86" s="205"/>
      <c r="DV86" s="205"/>
      <c r="DW86" s="205"/>
      <c r="DX86" s="205"/>
      <c r="DY86" s="205"/>
      <c r="DZ86" s="205"/>
      <c r="EA86" s="205"/>
      <c r="EB86" s="205"/>
      <c r="EC86" s="205"/>
      <c r="ED86" s="205"/>
    </row>
    <row r="87" spans="1:134" ht="15" x14ac:dyDescent="0.25">
      <c r="U87" s="184" t="str">
        <f t="shared" si="2"/>
        <v/>
      </c>
      <c r="V87" s="205" t="s">
        <v>181</v>
      </c>
      <c r="W87" s="205" t="s">
        <v>181</v>
      </c>
      <c r="X87" s="205" t="s">
        <v>181</v>
      </c>
      <c r="Y87" s="205" t="s">
        <v>181</v>
      </c>
      <c r="Z87" s="205" t="s">
        <v>181</v>
      </c>
      <c r="AA87" s="205" t="s">
        <v>181</v>
      </c>
      <c r="AB87" s="205" t="s">
        <v>181</v>
      </c>
      <c r="AC87" s="205" t="s">
        <v>181</v>
      </c>
      <c r="AD87" s="205" t="s">
        <v>181</v>
      </c>
      <c r="AE87" s="205" t="s">
        <v>181</v>
      </c>
      <c r="AF87" s="205" t="s">
        <v>181</v>
      </c>
      <c r="AG87" s="205" t="s">
        <v>181</v>
      </c>
      <c r="AH87" s="205" t="s">
        <v>181</v>
      </c>
      <c r="AI87" s="205" t="s">
        <v>181</v>
      </c>
      <c r="AJ87" s="205" t="s">
        <v>181</v>
      </c>
      <c r="AK87" s="205" t="s">
        <v>181</v>
      </c>
      <c r="AL87" s="205" t="s">
        <v>181</v>
      </c>
      <c r="AM87" s="205" t="s">
        <v>181</v>
      </c>
      <c r="AN87" s="205" t="s">
        <v>181</v>
      </c>
      <c r="AO87" s="205" t="s">
        <v>181</v>
      </c>
      <c r="AP87" s="205" t="s">
        <v>181</v>
      </c>
      <c r="AQ87" s="205" t="s">
        <v>181</v>
      </c>
      <c r="AR87" s="205" t="s">
        <v>181</v>
      </c>
      <c r="AS87" s="205" t="s">
        <v>181</v>
      </c>
      <c r="AT87" s="205" t="s">
        <v>181</v>
      </c>
      <c r="AU87" s="205" t="s">
        <v>181</v>
      </c>
      <c r="AV87" s="205" t="s">
        <v>181</v>
      </c>
      <c r="AW87" s="205" t="s">
        <v>181</v>
      </c>
      <c r="AX87" s="205" t="s">
        <v>181</v>
      </c>
      <c r="AY87" s="205" t="s">
        <v>181</v>
      </c>
      <c r="AZ87" s="205" t="s">
        <v>181</v>
      </c>
      <c r="BA87" s="205" t="s">
        <v>181</v>
      </c>
      <c r="BB87" s="205" t="s">
        <v>181</v>
      </c>
      <c r="BC87" s="205"/>
      <c r="BD87" s="205"/>
      <c r="BE87" s="205"/>
      <c r="BF87" s="205"/>
      <c r="BG87" s="205"/>
      <c r="BH87" s="205"/>
      <c r="BI87" s="205"/>
      <c r="BJ87" s="205"/>
      <c r="BK87" s="205"/>
      <c r="BL87" s="205"/>
      <c r="BM87" s="205"/>
      <c r="BN87" s="205"/>
      <c r="BO87" s="205"/>
      <c r="BP87" s="205"/>
      <c r="BQ87" s="205"/>
      <c r="BR87" s="205"/>
      <c r="BS87" s="205"/>
      <c r="BT87" s="205"/>
      <c r="BU87" s="205"/>
      <c r="BV87" s="205"/>
      <c r="BW87" s="205"/>
      <c r="BX87" s="205"/>
      <c r="BY87" s="205"/>
      <c r="BZ87" s="205"/>
      <c r="CA87" s="205"/>
      <c r="CB87" s="205"/>
      <c r="CC87" s="205"/>
      <c r="CD87" s="205"/>
      <c r="CE87" s="205"/>
      <c r="CF87" s="205"/>
      <c r="CG87" s="205"/>
      <c r="CH87" s="205"/>
      <c r="CI87" s="205"/>
      <c r="CJ87" s="205"/>
      <c r="CK87" s="205"/>
      <c r="CL87" s="205"/>
      <c r="CM87" s="205"/>
      <c r="CN87" s="205"/>
      <c r="CO87" s="205"/>
      <c r="CP87" s="205"/>
      <c r="CQ87" s="205"/>
      <c r="CR87" s="205"/>
      <c r="CS87" s="205"/>
      <c r="CT87" s="205"/>
      <c r="CU87" s="205"/>
      <c r="CV87" s="205"/>
      <c r="CW87" s="205"/>
      <c r="CX87" s="205"/>
      <c r="CY87" s="205"/>
      <c r="CZ87" s="205"/>
      <c r="DA87" s="205"/>
      <c r="DB87" s="205"/>
      <c r="DC87" s="205"/>
      <c r="DD87" s="205"/>
      <c r="DE87" s="205"/>
      <c r="DF87" s="205"/>
      <c r="DG87" s="205"/>
      <c r="DH87" s="205"/>
      <c r="DI87" s="205"/>
      <c r="DJ87" s="205"/>
      <c r="DK87" s="205"/>
      <c r="DL87" s="205"/>
      <c r="DM87" s="205"/>
      <c r="DN87" s="205"/>
      <c r="DO87" s="205"/>
      <c r="DP87" s="205"/>
      <c r="DQ87" s="205"/>
      <c r="DR87" s="205"/>
      <c r="DS87" s="205"/>
      <c r="DT87" s="205"/>
      <c r="DU87" s="205"/>
      <c r="DV87" s="205"/>
      <c r="DW87" s="205"/>
      <c r="DX87" s="205"/>
      <c r="DY87" s="205"/>
      <c r="DZ87" s="205"/>
      <c r="EA87" s="205"/>
      <c r="EB87" s="205"/>
      <c r="EC87" s="205"/>
      <c r="ED87" s="205"/>
    </row>
    <row r="88" spans="1:134" ht="15" x14ac:dyDescent="0.25">
      <c r="U88" s="184" t="str">
        <f t="shared" si="2"/>
        <v/>
      </c>
      <c r="V88" s="205" t="s">
        <v>181</v>
      </c>
      <c r="W88" s="205" t="s">
        <v>181</v>
      </c>
      <c r="X88" s="205" t="s">
        <v>181</v>
      </c>
      <c r="Y88" s="205" t="s">
        <v>181</v>
      </c>
      <c r="Z88" s="205" t="s">
        <v>181</v>
      </c>
      <c r="AA88" s="205" t="s">
        <v>181</v>
      </c>
      <c r="AB88" s="205" t="s">
        <v>181</v>
      </c>
      <c r="AC88" s="205" t="s">
        <v>181</v>
      </c>
      <c r="AD88" s="205" t="s">
        <v>181</v>
      </c>
      <c r="AE88" s="205" t="s">
        <v>181</v>
      </c>
      <c r="AF88" s="205" t="s">
        <v>181</v>
      </c>
      <c r="AG88" s="205" t="s">
        <v>181</v>
      </c>
      <c r="AH88" s="205" t="s">
        <v>181</v>
      </c>
      <c r="AI88" s="205" t="s">
        <v>181</v>
      </c>
      <c r="AJ88" s="205" t="s">
        <v>181</v>
      </c>
      <c r="AK88" s="205" t="s">
        <v>181</v>
      </c>
      <c r="AL88" s="205" t="s">
        <v>181</v>
      </c>
      <c r="AM88" s="205" t="s">
        <v>181</v>
      </c>
      <c r="AN88" s="205" t="s">
        <v>181</v>
      </c>
      <c r="AO88" s="205" t="s">
        <v>181</v>
      </c>
      <c r="AP88" s="205" t="s">
        <v>181</v>
      </c>
      <c r="AQ88" s="205" t="s">
        <v>181</v>
      </c>
      <c r="AR88" s="205" t="s">
        <v>181</v>
      </c>
      <c r="AS88" s="205" t="s">
        <v>181</v>
      </c>
      <c r="AT88" s="205" t="s">
        <v>181</v>
      </c>
      <c r="AU88" s="205" t="s">
        <v>181</v>
      </c>
      <c r="AV88" s="205" t="s">
        <v>181</v>
      </c>
      <c r="AW88" s="205" t="s">
        <v>181</v>
      </c>
      <c r="AX88" s="205" t="s">
        <v>181</v>
      </c>
      <c r="AY88" s="205" t="s">
        <v>181</v>
      </c>
      <c r="AZ88" s="205" t="s">
        <v>181</v>
      </c>
      <c r="BA88" s="205" t="s">
        <v>181</v>
      </c>
      <c r="BB88" s="205" t="s">
        <v>181</v>
      </c>
      <c r="BC88" s="205"/>
      <c r="BD88" s="205"/>
      <c r="BE88" s="205"/>
      <c r="BF88" s="205"/>
      <c r="BG88" s="205"/>
      <c r="BH88" s="205"/>
      <c r="BI88" s="205"/>
      <c r="BJ88" s="205"/>
      <c r="BK88" s="205"/>
      <c r="BL88" s="205"/>
      <c r="BM88" s="205"/>
      <c r="BN88" s="205"/>
      <c r="BO88" s="205"/>
      <c r="BP88" s="205"/>
      <c r="BQ88" s="205"/>
      <c r="BR88" s="205"/>
      <c r="BS88" s="205"/>
      <c r="BT88" s="205"/>
      <c r="BU88" s="205"/>
      <c r="BV88" s="205"/>
      <c r="BW88" s="205"/>
      <c r="BX88" s="205"/>
      <c r="BY88" s="205"/>
      <c r="BZ88" s="205"/>
      <c r="CA88" s="205"/>
      <c r="CB88" s="205"/>
      <c r="CC88" s="205"/>
      <c r="CD88" s="205"/>
      <c r="CE88" s="205"/>
      <c r="CF88" s="205"/>
      <c r="CG88" s="205"/>
      <c r="CH88" s="205"/>
      <c r="CI88" s="205"/>
      <c r="CJ88" s="205"/>
      <c r="CK88" s="205"/>
      <c r="CL88" s="205"/>
      <c r="CM88" s="205"/>
      <c r="CN88" s="205"/>
      <c r="CO88" s="205"/>
      <c r="CP88" s="205"/>
      <c r="CQ88" s="205"/>
      <c r="CR88" s="205"/>
      <c r="CS88" s="205"/>
      <c r="CT88" s="205"/>
      <c r="CU88" s="205"/>
      <c r="CV88" s="205"/>
      <c r="CW88" s="205"/>
      <c r="CX88" s="205"/>
      <c r="CY88" s="205"/>
      <c r="CZ88" s="205"/>
      <c r="DA88" s="205"/>
      <c r="DB88" s="205"/>
      <c r="DC88" s="205"/>
      <c r="DD88" s="205"/>
      <c r="DE88" s="205"/>
      <c r="DF88" s="205"/>
      <c r="DG88" s="205"/>
      <c r="DH88" s="205"/>
      <c r="DI88" s="205"/>
      <c r="DJ88" s="205"/>
      <c r="DK88" s="205"/>
      <c r="DL88" s="205"/>
      <c r="DM88" s="205"/>
      <c r="DN88" s="205"/>
      <c r="DO88" s="205"/>
      <c r="DP88" s="205"/>
      <c r="DQ88" s="205"/>
      <c r="DR88" s="205"/>
      <c r="DS88" s="205"/>
      <c r="DT88" s="205"/>
      <c r="DU88" s="205"/>
      <c r="DV88" s="205"/>
      <c r="DW88" s="205"/>
      <c r="DX88" s="205"/>
      <c r="DY88" s="205"/>
      <c r="DZ88" s="205"/>
      <c r="EA88" s="205"/>
      <c r="EB88" s="205"/>
      <c r="EC88" s="205"/>
      <c r="ED88" s="205"/>
    </row>
    <row r="89" spans="1:134" ht="15" x14ac:dyDescent="0.25">
      <c r="U89" s="184" t="str">
        <f t="shared" si="2"/>
        <v/>
      </c>
      <c r="V89" s="205" t="s">
        <v>181</v>
      </c>
      <c r="W89" s="205" t="s">
        <v>181</v>
      </c>
      <c r="X89" s="205" t="s">
        <v>181</v>
      </c>
      <c r="Y89" s="205" t="s">
        <v>181</v>
      </c>
      <c r="Z89" s="205" t="s">
        <v>181</v>
      </c>
      <c r="AA89" s="205" t="s">
        <v>181</v>
      </c>
      <c r="AB89" s="205" t="s">
        <v>181</v>
      </c>
      <c r="AC89" s="205" t="s">
        <v>181</v>
      </c>
      <c r="AD89" s="205" t="s">
        <v>181</v>
      </c>
      <c r="AE89" s="205" t="s">
        <v>181</v>
      </c>
      <c r="AF89" s="205" t="s">
        <v>181</v>
      </c>
      <c r="AG89" s="205" t="s">
        <v>181</v>
      </c>
      <c r="AH89" s="205" t="s">
        <v>181</v>
      </c>
      <c r="AI89" s="205" t="s">
        <v>181</v>
      </c>
      <c r="AJ89" s="205" t="s">
        <v>181</v>
      </c>
      <c r="AK89" s="205" t="s">
        <v>181</v>
      </c>
      <c r="AL89" s="205" t="s">
        <v>181</v>
      </c>
      <c r="AM89" s="205" t="s">
        <v>181</v>
      </c>
      <c r="AN89" s="205" t="s">
        <v>181</v>
      </c>
      <c r="AO89" s="205" t="s">
        <v>181</v>
      </c>
      <c r="AP89" s="205" t="s">
        <v>181</v>
      </c>
      <c r="AQ89" s="205" t="s">
        <v>181</v>
      </c>
      <c r="AR89" s="205" t="s">
        <v>181</v>
      </c>
      <c r="AS89" s="205" t="s">
        <v>181</v>
      </c>
      <c r="AT89" s="205" t="s">
        <v>181</v>
      </c>
      <c r="AU89" s="205" t="s">
        <v>181</v>
      </c>
      <c r="AV89" s="205" t="s">
        <v>181</v>
      </c>
      <c r="AW89" s="205" t="s">
        <v>181</v>
      </c>
      <c r="AX89" s="205" t="s">
        <v>181</v>
      </c>
      <c r="AY89" s="205" t="s">
        <v>181</v>
      </c>
      <c r="AZ89" s="205" t="s">
        <v>181</v>
      </c>
      <c r="BA89" s="205" t="s">
        <v>181</v>
      </c>
      <c r="BB89" s="205" t="s">
        <v>181</v>
      </c>
      <c r="BC89" s="205"/>
      <c r="BD89" s="205"/>
      <c r="BE89" s="205"/>
      <c r="BF89" s="205"/>
      <c r="BG89" s="205"/>
      <c r="BH89" s="205"/>
      <c r="BI89" s="205"/>
      <c r="BJ89" s="205"/>
      <c r="BK89" s="205"/>
      <c r="BL89" s="205"/>
      <c r="BM89" s="205"/>
      <c r="BN89" s="205"/>
      <c r="BO89" s="205"/>
      <c r="BP89" s="205"/>
      <c r="BQ89" s="205"/>
      <c r="BR89" s="205"/>
      <c r="BS89" s="205"/>
      <c r="BT89" s="205"/>
      <c r="BU89" s="205"/>
      <c r="BV89" s="205"/>
      <c r="BW89" s="205"/>
      <c r="BX89" s="205"/>
      <c r="BY89" s="205"/>
      <c r="BZ89" s="205"/>
      <c r="CA89" s="205"/>
      <c r="CB89" s="205"/>
      <c r="CC89" s="205"/>
      <c r="CD89" s="205"/>
      <c r="CE89" s="205"/>
      <c r="CF89" s="205"/>
      <c r="CG89" s="205"/>
      <c r="CH89" s="205"/>
      <c r="CI89" s="205"/>
      <c r="CJ89" s="205"/>
      <c r="CK89" s="205"/>
      <c r="CL89" s="205"/>
      <c r="CM89" s="205"/>
      <c r="CN89" s="205"/>
      <c r="CO89" s="205"/>
      <c r="CP89" s="205"/>
      <c r="CQ89" s="205"/>
      <c r="CR89" s="205"/>
      <c r="CS89" s="205"/>
      <c r="CT89" s="205"/>
      <c r="CU89" s="205"/>
      <c r="CV89" s="205"/>
      <c r="CW89" s="205"/>
      <c r="CX89" s="205"/>
      <c r="CY89" s="205"/>
      <c r="CZ89" s="205"/>
      <c r="DA89" s="205"/>
      <c r="DB89" s="205"/>
      <c r="DC89" s="205"/>
      <c r="DD89" s="205"/>
      <c r="DE89" s="205"/>
      <c r="DF89" s="205"/>
      <c r="DG89" s="205"/>
      <c r="DH89" s="205"/>
      <c r="DI89" s="205"/>
      <c r="DJ89" s="205"/>
      <c r="DK89" s="205"/>
      <c r="DL89" s="205"/>
      <c r="DM89" s="205"/>
      <c r="DN89" s="205"/>
      <c r="DO89" s="205"/>
      <c r="DP89" s="205"/>
      <c r="DQ89" s="205"/>
      <c r="DR89" s="205"/>
      <c r="DS89" s="205"/>
      <c r="DT89" s="205"/>
      <c r="DU89" s="205"/>
      <c r="DV89" s="205"/>
      <c r="DW89" s="205"/>
      <c r="DX89" s="205"/>
      <c r="DY89" s="205"/>
      <c r="DZ89" s="205"/>
      <c r="EA89" s="205"/>
      <c r="EB89" s="205"/>
      <c r="EC89" s="205"/>
      <c r="ED89" s="205"/>
    </row>
    <row r="90" spans="1:134" ht="15" x14ac:dyDescent="0.25">
      <c r="U90" s="184" t="str">
        <f t="shared" si="2"/>
        <v/>
      </c>
      <c r="V90" s="205" t="s">
        <v>181</v>
      </c>
      <c r="W90" s="205" t="s">
        <v>181</v>
      </c>
      <c r="X90" s="205" t="s">
        <v>181</v>
      </c>
      <c r="Y90" s="205" t="s">
        <v>181</v>
      </c>
      <c r="Z90" s="205" t="s">
        <v>181</v>
      </c>
      <c r="AA90" s="205" t="s">
        <v>181</v>
      </c>
      <c r="AB90" s="205" t="s">
        <v>181</v>
      </c>
      <c r="AC90" s="205" t="s">
        <v>181</v>
      </c>
      <c r="AD90" s="205" t="s">
        <v>181</v>
      </c>
      <c r="AE90" s="205" t="s">
        <v>181</v>
      </c>
      <c r="AF90" s="205" t="s">
        <v>181</v>
      </c>
      <c r="AG90" s="205" t="s">
        <v>181</v>
      </c>
      <c r="AH90" s="205" t="s">
        <v>181</v>
      </c>
      <c r="AI90" s="205" t="s">
        <v>181</v>
      </c>
      <c r="AJ90" s="205" t="s">
        <v>181</v>
      </c>
      <c r="AK90" s="205" t="s">
        <v>181</v>
      </c>
      <c r="AL90" s="205" t="s">
        <v>181</v>
      </c>
      <c r="AM90" s="205" t="s">
        <v>181</v>
      </c>
      <c r="AN90" s="205" t="s">
        <v>181</v>
      </c>
      <c r="AO90" s="205" t="s">
        <v>181</v>
      </c>
      <c r="AP90" s="205" t="s">
        <v>181</v>
      </c>
      <c r="AQ90" s="205" t="s">
        <v>181</v>
      </c>
      <c r="AR90" s="205" t="s">
        <v>181</v>
      </c>
      <c r="AS90" s="205" t="s">
        <v>181</v>
      </c>
      <c r="AT90" s="205" t="s">
        <v>181</v>
      </c>
      <c r="AU90" s="205" t="s">
        <v>181</v>
      </c>
      <c r="AV90" s="205" t="s">
        <v>181</v>
      </c>
      <c r="AW90" s="205" t="s">
        <v>181</v>
      </c>
      <c r="AX90" s="205" t="s">
        <v>181</v>
      </c>
      <c r="AY90" s="205" t="s">
        <v>181</v>
      </c>
      <c r="AZ90" s="205" t="s">
        <v>181</v>
      </c>
      <c r="BA90" s="205" t="s">
        <v>181</v>
      </c>
      <c r="BB90" s="205" t="s">
        <v>181</v>
      </c>
      <c r="BC90" s="205"/>
      <c r="BD90" s="205"/>
      <c r="BE90" s="205"/>
      <c r="BF90" s="205"/>
      <c r="BG90" s="205"/>
      <c r="BH90" s="205"/>
      <c r="BI90" s="205"/>
      <c r="BJ90" s="205"/>
      <c r="BK90" s="205"/>
      <c r="BL90" s="205"/>
      <c r="BM90" s="205"/>
      <c r="BN90" s="205"/>
      <c r="BO90" s="205"/>
      <c r="BP90" s="205"/>
      <c r="BQ90" s="205"/>
      <c r="BR90" s="205"/>
      <c r="BS90" s="205"/>
      <c r="BT90" s="205"/>
      <c r="BU90" s="205"/>
      <c r="BV90" s="205"/>
      <c r="BW90" s="205"/>
      <c r="BX90" s="205"/>
      <c r="BY90" s="205"/>
      <c r="BZ90" s="205"/>
      <c r="CA90" s="205"/>
      <c r="CB90" s="205"/>
      <c r="CC90" s="205"/>
      <c r="CD90" s="205"/>
      <c r="CE90" s="205"/>
      <c r="CF90" s="205"/>
      <c r="CG90" s="205"/>
      <c r="CH90" s="205"/>
      <c r="CI90" s="205"/>
      <c r="CJ90" s="205"/>
      <c r="CK90" s="205"/>
      <c r="CL90" s="205"/>
      <c r="CM90" s="205"/>
      <c r="CN90" s="205"/>
      <c r="CO90" s="205"/>
      <c r="CP90" s="205"/>
      <c r="CQ90" s="205"/>
      <c r="CR90" s="205"/>
      <c r="CS90" s="205"/>
      <c r="CT90" s="205"/>
      <c r="CU90" s="205"/>
      <c r="CV90" s="205"/>
      <c r="CW90" s="205"/>
      <c r="CX90" s="205"/>
      <c r="CY90" s="205"/>
      <c r="CZ90" s="205"/>
      <c r="DA90" s="205"/>
      <c r="DB90" s="205"/>
      <c r="DC90" s="205"/>
      <c r="DD90" s="205"/>
      <c r="DE90" s="205"/>
      <c r="DF90" s="205"/>
      <c r="DG90" s="205"/>
      <c r="DH90" s="205"/>
      <c r="DI90" s="205"/>
      <c r="DJ90" s="205"/>
      <c r="DK90" s="205"/>
      <c r="DL90" s="205"/>
      <c r="DM90" s="205"/>
      <c r="DN90" s="205"/>
      <c r="DO90" s="205"/>
      <c r="DP90" s="205"/>
      <c r="DQ90" s="205"/>
      <c r="DR90" s="205"/>
      <c r="DS90" s="205"/>
      <c r="DT90" s="205"/>
      <c r="DU90" s="205"/>
      <c r="DV90" s="205"/>
      <c r="DW90" s="205"/>
      <c r="DX90" s="205"/>
      <c r="DY90" s="205"/>
      <c r="DZ90" s="205"/>
      <c r="EA90" s="205"/>
      <c r="EB90" s="205"/>
      <c r="EC90" s="205"/>
      <c r="ED90" s="205"/>
    </row>
    <row r="91" spans="1:134" ht="15" x14ac:dyDescent="0.25">
      <c r="U91" s="184" t="str">
        <f t="shared" si="2"/>
        <v/>
      </c>
      <c r="V91" s="205" t="s">
        <v>181</v>
      </c>
      <c r="W91" s="205" t="s">
        <v>181</v>
      </c>
      <c r="X91" s="205" t="s">
        <v>181</v>
      </c>
      <c r="Y91" s="205" t="s">
        <v>181</v>
      </c>
      <c r="Z91" s="205" t="s">
        <v>181</v>
      </c>
      <c r="AA91" s="205" t="s">
        <v>181</v>
      </c>
      <c r="AB91" s="205" t="s">
        <v>181</v>
      </c>
      <c r="AC91" s="205" t="s">
        <v>181</v>
      </c>
      <c r="AD91" s="205" t="s">
        <v>181</v>
      </c>
      <c r="AE91" s="205" t="s">
        <v>181</v>
      </c>
      <c r="AF91" s="205" t="s">
        <v>181</v>
      </c>
      <c r="AG91" s="205" t="s">
        <v>181</v>
      </c>
      <c r="AH91" s="205" t="s">
        <v>181</v>
      </c>
      <c r="AI91" s="205" t="s">
        <v>181</v>
      </c>
      <c r="AJ91" s="205" t="s">
        <v>181</v>
      </c>
      <c r="AK91" s="205" t="s">
        <v>181</v>
      </c>
      <c r="AL91" s="205" t="s">
        <v>181</v>
      </c>
      <c r="AM91" s="205" t="s">
        <v>181</v>
      </c>
      <c r="AN91" s="205" t="s">
        <v>181</v>
      </c>
      <c r="AO91" s="205" t="s">
        <v>181</v>
      </c>
      <c r="AP91" s="205" t="s">
        <v>181</v>
      </c>
      <c r="AQ91" s="205" t="s">
        <v>181</v>
      </c>
      <c r="AR91" s="205" t="s">
        <v>181</v>
      </c>
      <c r="AS91" s="205" t="s">
        <v>181</v>
      </c>
      <c r="AT91" s="205" t="s">
        <v>181</v>
      </c>
      <c r="AU91" s="205" t="s">
        <v>181</v>
      </c>
      <c r="AV91" s="205" t="s">
        <v>181</v>
      </c>
      <c r="AW91" s="205" t="s">
        <v>181</v>
      </c>
      <c r="AX91" s="205" t="s">
        <v>181</v>
      </c>
      <c r="AY91" s="205" t="s">
        <v>181</v>
      </c>
      <c r="AZ91" s="205" t="s">
        <v>181</v>
      </c>
      <c r="BA91" s="205" t="s">
        <v>181</v>
      </c>
      <c r="BB91" s="205" t="s">
        <v>181</v>
      </c>
      <c r="BC91" s="205"/>
      <c r="BD91" s="205"/>
      <c r="BE91" s="205"/>
      <c r="BF91" s="205"/>
      <c r="BG91" s="205"/>
      <c r="BH91" s="205"/>
      <c r="BI91" s="205"/>
      <c r="BJ91" s="205"/>
      <c r="BK91" s="205"/>
      <c r="BL91" s="205"/>
      <c r="BM91" s="205"/>
      <c r="BN91" s="205"/>
      <c r="BO91" s="205"/>
      <c r="BP91" s="205"/>
      <c r="BQ91" s="205"/>
      <c r="BR91" s="205"/>
      <c r="BS91" s="205"/>
      <c r="BT91" s="205"/>
      <c r="BU91" s="205"/>
      <c r="BV91" s="205"/>
      <c r="BW91" s="205"/>
      <c r="BX91" s="205"/>
      <c r="BY91" s="205"/>
      <c r="BZ91" s="205"/>
      <c r="CA91" s="205"/>
      <c r="CB91" s="205"/>
      <c r="CC91" s="205"/>
      <c r="CD91" s="205"/>
      <c r="CE91" s="205"/>
      <c r="CF91" s="205"/>
      <c r="CG91" s="205"/>
      <c r="CH91" s="205"/>
      <c r="CI91" s="205"/>
      <c r="CJ91" s="205"/>
      <c r="CK91" s="205"/>
      <c r="CL91" s="205"/>
      <c r="CM91" s="205"/>
      <c r="CN91" s="205"/>
      <c r="CO91" s="205"/>
      <c r="CP91" s="205"/>
      <c r="CQ91" s="205"/>
      <c r="CR91" s="205"/>
      <c r="CS91" s="205"/>
      <c r="CT91" s="205"/>
      <c r="CU91" s="205"/>
      <c r="CV91" s="205"/>
      <c r="CW91" s="205"/>
      <c r="CX91" s="205"/>
      <c r="CY91" s="205"/>
      <c r="CZ91" s="205"/>
      <c r="DA91" s="205"/>
      <c r="DB91" s="205"/>
      <c r="DC91" s="205"/>
      <c r="DD91" s="205"/>
      <c r="DE91" s="205"/>
      <c r="DF91" s="205"/>
      <c r="DG91" s="205"/>
      <c r="DH91" s="205"/>
      <c r="DI91" s="205"/>
      <c r="DJ91" s="205"/>
      <c r="DK91" s="205"/>
      <c r="DL91" s="205"/>
      <c r="DM91" s="205"/>
      <c r="DN91" s="205"/>
      <c r="DO91" s="205"/>
      <c r="DP91" s="205"/>
      <c r="DQ91" s="205"/>
      <c r="DR91" s="205"/>
      <c r="DS91" s="205"/>
      <c r="DT91" s="205"/>
      <c r="DU91" s="205"/>
      <c r="DV91" s="205"/>
      <c r="DW91" s="205"/>
      <c r="DX91" s="205"/>
      <c r="DY91" s="205"/>
      <c r="DZ91" s="205"/>
      <c r="EA91" s="205"/>
      <c r="EB91" s="205"/>
      <c r="EC91" s="205"/>
      <c r="ED91" s="205"/>
    </row>
    <row r="92" spans="1:134" ht="15" x14ac:dyDescent="0.25">
      <c r="U92" s="184" t="str">
        <f t="shared" si="2"/>
        <v/>
      </c>
      <c r="V92" s="205" t="s">
        <v>181</v>
      </c>
      <c r="W92" s="205" t="s">
        <v>181</v>
      </c>
      <c r="X92" s="205" t="s">
        <v>181</v>
      </c>
      <c r="Y92" s="205" t="s">
        <v>181</v>
      </c>
      <c r="Z92" s="205" t="s">
        <v>181</v>
      </c>
      <c r="AA92" s="205" t="s">
        <v>181</v>
      </c>
      <c r="AB92" s="205" t="s">
        <v>181</v>
      </c>
      <c r="AC92" s="205" t="s">
        <v>181</v>
      </c>
      <c r="AD92" s="205" t="s">
        <v>181</v>
      </c>
      <c r="AE92" s="205" t="s">
        <v>181</v>
      </c>
      <c r="AF92" s="205" t="s">
        <v>181</v>
      </c>
      <c r="AG92" s="205" t="s">
        <v>181</v>
      </c>
      <c r="AH92" s="205" t="s">
        <v>181</v>
      </c>
      <c r="AI92" s="205" t="s">
        <v>181</v>
      </c>
      <c r="AJ92" s="205" t="s">
        <v>181</v>
      </c>
      <c r="AK92" s="205" t="s">
        <v>181</v>
      </c>
      <c r="AL92" s="205" t="s">
        <v>181</v>
      </c>
      <c r="AM92" s="205" t="s">
        <v>181</v>
      </c>
      <c r="AN92" s="205" t="s">
        <v>181</v>
      </c>
      <c r="AO92" s="205" t="s">
        <v>181</v>
      </c>
      <c r="AP92" s="205" t="s">
        <v>181</v>
      </c>
      <c r="AQ92" s="205" t="s">
        <v>181</v>
      </c>
      <c r="AR92" s="205" t="s">
        <v>181</v>
      </c>
      <c r="AS92" s="205" t="s">
        <v>181</v>
      </c>
      <c r="AT92" s="205" t="s">
        <v>181</v>
      </c>
      <c r="AU92" s="205" t="s">
        <v>181</v>
      </c>
      <c r="AV92" s="205" t="s">
        <v>181</v>
      </c>
      <c r="AW92" s="205" t="s">
        <v>181</v>
      </c>
      <c r="AX92" s="205" t="s">
        <v>181</v>
      </c>
      <c r="AY92" s="205" t="s">
        <v>181</v>
      </c>
      <c r="AZ92" s="205" t="s">
        <v>181</v>
      </c>
      <c r="BA92" s="205" t="s">
        <v>181</v>
      </c>
      <c r="BB92" s="205" t="s">
        <v>181</v>
      </c>
      <c r="BC92" s="205"/>
      <c r="BD92" s="205"/>
      <c r="BE92" s="205"/>
      <c r="BF92" s="205"/>
      <c r="BG92" s="205"/>
      <c r="BH92" s="205"/>
      <c r="BI92" s="205"/>
      <c r="BJ92" s="205"/>
      <c r="BK92" s="205"/>
      <c r="BL92" s="205"/>
      <c r="BM92" s="205"/>
      <c r="BN92" s="205"/>
      <c r="BO92" s="205"/>
      <c r="BP92" s="205"/>
      <c r="BQ92" s="205"/>
      <c r="BR92" s="205"/>
      <c r="BS92" s="205"/>
      <c r="BT92" s="205"/>
      <c r="BU92" s="205"/>
      <c r="BV92" s="205"/>
      <c r="BW92" s="205"/>
      <c r="BX92" s="205"/>
      <c r="BY92" s="205"/>
      <c r="BZ92" s="205"/>
      <c r="CA92" s="205"/>
      <c r="CB92" s="205"/>
      <c r="CC92" s="205"/>
      <c r="CD92" s="205"/>
      <c r="CE92" s="205"/>
      <c r="CF92" s="205"/>
      <c r="CG92" s="205"/>
      <c r="CH92" s="205"/>
      <c r="CI92" s="205"/>
      <c r="CJ92" s="205"/>
      <c r="CK92" s="205"/>
      <c r="CL92" s="205"/>
      <c r="CM92" s="205"/>
      <c r="CN92" s="205"/>
      <c r="CO92" s="205"/>
      <c r="CP92" s="205"/>
      <c r="CQ92" s="205"/>
      <c r="CR92" s="205"/>
      <c r="CS92" s="205"/>
      <c r="CT92" s="205"/>
      <c r="CU92" s="205"/>
      <c r="CV92" s="205"/>
      <c r="CW92" s="205"/>
      <c r="CX92" s="205"/>
      <c r="CY92" s="205"/>
      <c r="CZ92" s="205"/>
      <c r="DA92" s="205"/>
      <c r="DB92" s="205"/>
      <c r="DC92" s="205"/>
      <c r="DD92" s="205"/>
      <c r="DE92" s="205"/>
      <c r="DF92" s="205"/>
      <c r="DG92" s="205"/>
      <c r="DH92" s="205"/>
      <c r="DI92" s="205"/>
      <c r="DJ92" s="205"/>
      <c r="DK92" s="205"/>
      <c r="DL92" s="205"/>
      <c r="DM92" s="205"/>
      <c r="DN92" s="205"/>
      <c r="DO92" s="205"/>
      <c r="DP92" s="205"/>
      <c r="DQ92" s="205"/>
      <c r="DR92" s="205"/>
      <c r="DS92" s="205"/>
      <c r="DT92" s="205"/>
      <c r="DU92" s="205"/>
      <c r="DV92" s="205"/>
      <c r="DW92" s="205"/>
      <c r="DX92" s="205"/>
      <c r="DY92" s="205"/>
      <c r="DZ92" s="205"/>
      <c r="EA92" s="205"/>
      <c r="EB92" s="205"/>
      <c r="EC92" s="205"/>
      <c r="ED92" s="205"/>
    </row>
    <row r="93" spans="1:134" ht="15" x14ac:dyDescent="0.25">
      <c r="U93" s="184" t="str">
        <f t="shared" si="2"/>
        <v/>
      </c>
      <c r="V93" s="205" t="s">
        <v>181</v>
      </c>
      <c r="W93" s="205" t="s">
        <v>181</v>
      </c>
      <c r="X93" s="205" t="s">
        <v>181</v>
      </c>
      <c r="Y93" s="205" t="s">
        <v>181</v>
      </c>
      <c r="Z93" s="205" t="s">
        <v>181</v>
      </c>
      <c r="AA93" s="205" t="s">
        <v>181</v>
      </c>
      <c r="AB93" s="205" t="s">
        <v>181</v>
      </c>
      <c r="AC93" s="205" t="s">
        <v>181</v>
      </c>
      <c r="AD93" s="205" t="s">
        <v>181</v>
      </c>
      <c r="AE93" s="205" t="s">
        <v>181</v>
      </c>
      <c r="AF93" s="205" t="s">
        <v>181</v>
      </c>
      <c r="AG93" s="205" t="s">
        <v>181</v>
      </c>
      <c r="AH93" s="205" t="s">
        <v>181</v>
      </c>
      <c r="AI93" s="205" t="s">
        <v>181</v>
      </c>
      <c r="AJ93" s="205" t="s">
        <v>181</v>
      </c>
      <c r="AK93" s="205" t="s">
        <v>181</v>
      </c>
      <c r="AL93" s="205" t="s">
        <v>181</v>
      </c>
      <c r="AM93" s="205" t="s">
        <v>181</v>
      </c>
      <c r="AN93" s="205" t="s">
        <v>181</v>
      </c>
      <c r="AO93" s="205" t="s">
        <v>181</v>
      </c>
      <c r="AP93" s="205" t="s">
        <v>181</v>
      </c>
      <c r="AQ93" s="205" t="s">
        <v>181</v>
      </c>
      <c r="AR93" s="205" t="s">
        <v>181</v>
      </c>
      <c r="AS93" s="205" t="s">
        <v>181</v>
      </c>
      <c r="AT93" s="205" t="s">
        <v>181</v>
      </c>
      <c r="AU93" s="205" t="s">
        <v>181</v>
      </c>
      <c r="AV93" s="205" t="s">
        <v>181</v>
      </c>
      <c r="AW93" s="205" t="s">
        <v>181</v>
      </c>
      <c r="AX93" s="205" t="s">
        <v>181</v>
      </c>
      <c r="AY93" s="205" t="s">
        <v>181</v>
      </c>
      <c r="AZ93" s="205" t="s">
        <v>181</v>
      </c>
      <c r="BA93" s="205" t="s">
        <v>181</v>
      </c>
      <c r="BB93" s="205" t="s">
        <v>181</v>
      </c>
      <c r="BC93" s="205"/>
      <c r="BD93" s="205"/>
      <c r="BE93" s="205"/>
      <c r="BF93" s="205"/>
      <c r="BG93" s="205"/>
      <c r="BH93" s="205"/>
      <c r="BI93" s="205"/>
      <c r="BJ93" s="205"/>
      <c r="BK93" s="205"/>
      <c r="BL93" s="205"/>
      <c r="BM93" s="205"/>
      <c r="BN93" s="205"/>
      <c r="BO93" s="205"/>
      <c r="BP93" s="205"/>
      <c r="BQ93" s="205"/>
      <c r="BR93" s="205"/>
      <c r="BS93" s="205"/>
      <c r="BT93" s="205"/>
      <c r="BU93" s="205"/>
      <c r="BV93" s="205"/>
      <c r="BW93" s="205"/>
      <c r="BX93" s="205"/>
      <c r="BY93" s="205"/>
      <c r="BZ93" s="205"/>
      <c r="CA93" s="205"/>
      <c r="CB93" s="205"/>
      <c r="CC93" s="205"/>
      <c r="CD93" s="205"/>
      <c r="CE93" s="205"/>
      <c r="CF93" s="205"/>
      <c r="CG93" s="205"/>
      <c r="CH93" s="205"/>
      <c r="CI93" s="205"/>
      <c r="CJ93" s="205"/>
      <c r="CK93" s="205"/>
      <c r="CL93" s="205"/>
      <c r="CM93" s="205"/>
      <c r="CN93" s="205"/>
      <c r="CO93" s="205"/>
      <c r="CP93" s="205"/>
      <c r="CQ93" s="205"/>
      <c r="CR93" s="205"/>
      <c r="CS93" s="205"/>
      <c r="CT93" s="205"/>
      <c r="CU93" s="205"/>
      <c r="CV93" s="205"/>
      <c r="CW93" s="205"/>
      <c r="CX93" s="205"/>
      <c r="CY93" s="205"/>
      <c r="CZ93" s="205"/>
      <c r="DA93" s="205"/>
      <c r="DB93" s="205"/>
      <c r="DC93" s="205"/>
      <c r="DD93" s="205"/>
      <c r="DE93" s="205"/>
      <c r="DF93" s="205"/>
      <c r="DG93" s="205"/>
      <c r="DH93" s="205"/>
      <c r="DI93" s="205"/>
      <c r="DJ93" s="205"/>
      <c r="DK93" s="205"/>
      <c r="DL93" s="205"/>
      <c r="DM93" s="205"/>
      <c r="DN93" s="205"/>
      <c r="DO93" s="205"/>
      <c r="DP93" s="205"/>
      <c r="DQ93" s="205"/>
      <c r="DR93" s="205"/>
      <c r="DS93" s="205"/>
      <c r="DT93" s="205"/>
      <c r="DU93" s="205"/>
      <c r="DV93" s="205"/>
      <c r="DW93" s="205"/>
      <c r="DX93" s="205"/>
      <c r="DY93" s="205"/>
      <c r="DZ93" s="205"/>
      <c r="EA93" s="205"/>
      <c r="EB93" s="205"/>
      <c r="EC93" s="205"/>
      <c r="ED93" s="205"/>
    </row>
    <row r="94" spans="1:134" ht="15" x14ac:dyDescent="0.25">
      <c r="U94" s="184" t="str">
        <f t="shared" si="2"/>
        <v/>
      </c>
      <c r="V94" s="205" t="s">
        <v>181</v>
      </c>
      <c r="W94" s="205" t="s">
        <v>181</v>
      </c>
      <c r="X94" s="205" t="s">
        <v>181</v>
      </c>
      <c r="Y94" s="205" t="s">
        <v>181</v>
      </c>
      <c r="Z94" s="205" t="s">
        <v>181</v>
      </c>
      <c r="AA94" s="205" t="s">
        <v>181</v>
      </c>
      <c r="AB94" s="205" t="s">
        <v>181</v>
      </c>
      <c r="AC94" s="205" t="s">
        <v>181</v>
      </c>
      <c r="AD94" s="205" t="s">
        <v>181</v>
      </c>
      <c r="AE94" s="205" t="s">
        <v>181</v>
      </c>
      <c r="AF94" s="205" t="s">
        <v>181</v>
      </c>
      <c r="AG94" s="205" t="s">
        <v>181</v>
      </c>
      <c r="AH94" s="205" t="s">
        <v>181</v>
      </c>
      <c r="AI94" s="205" t="s">
        <v>181</v>
      </c>
      <c r="AJ94" s="205" t="s">
        <v>181</v>
      </c>
      <c r="AK94" s="205" t="s">
        <v>181</v>
      </c>
      <c r="AL94" s="205" t="s">
        <v>181</v>
      </c>
      <c r="AM94" s="205" t="s">
        <v>181</v>
      </c>
      <c r="AN94" s="205" t="s">
        <v>181</v>
      </c>
      <c r="AO94" s="205" t="s">
        <v>181</v>
      </c>
      <c r="AP94" s="205" t="s">
        <v>181</v>
      </c>
      <c r="AQ94" s="205" t="s">
        <v>181</v>
      </c>
      <c r="AR94" s="205" t="s">
        <v>181</v>
      </c>
      <c r="AS94" s="205" t="s">
        <v>181</v>
      </c>
      <c r="AT94" s="205" t="s">
        <v>181</v>
      </c>
      <c r="AU94" s="205" t="s">
        <v>181</v>
      </c>
      <c r="AV94" s="205" t="s">
        <v>181</v>
      </c>
      <c r="AW94" s="205" t="s">
        <v>181</v>
      </c>
      <c r="AX94" s="205" t="s">
        <v>181</v>
      </c>
      <c r="AY94" s="205" t="s">
        <v>181</v>
      </c>
      <c r="AZ94" s="205" t="s">
        <v>181</v>
      </c>
      <c r="BA94" s="205" t="s">
        <v>181</v>
      </c>
      <c r="BB94" s="205" t="s">
        <v>181</v>
      </c>
      <c r="BC94" s="205"/>
      <c r="BD94" s="205"/>
      <c r="BE94" s="205"/>
      <c r="BF94" s="205"/>
      <c r="BG94" s="205"/>
      <c r="BH94" s="205"/>
      <c r="BI94" s="205"/>
      <c r="BJ94" s="205"/>
      <c r="BK94" s="205"/>
      <c r="BL94" s="205"/>
      <c r="BM94" s="205"/>
      <c r="BN94" s="205"/>
      <c r="BO94" s="205"/>
      <c r="BP94" s="205"/>
      <c r="BQ94" s="205"/>
      <c r="BR94" s="205"/>
      <c r="BS94" s="205"/>
      <c r="BT94" s="205"/>
      <c r="BU94" s="205"/>
      <c r="BV94" s="205"/>
      <c r="BW94" s="205"/>
      <c r="BX94" s="205"/>
      <c r="BY94" s="205"/>
      <c r="BZ94" s="205"/>
      <c r="CA94" s="205"/>
      <c r="CB94" s="205"/>
      <c r="CC94" s="205"/>
      <c r="CD94" s="205"/>
      <c r="CE94" s="205"/>
      <c r="CF94" s="205"/>
      <c r="CG94" s="205"/>
      <c r="CH94" s="205"/>
      <c r="CI94" s="205"/>
      <c r="CJ94" s="205"/>
      <c r="CK94" s="205"/>
      <c r="CL94" s="205"/>
      <c r="CM94" s="205"/>
      <c r="CN94" s="205"/>
      <c r="CO94" s="205"/>
      <c r="CP94" s="205"/>
      <c r="CQ94" s="205"/>
      <c r="CR94" s="205"/>
      <c r="CS94" s="205"/>
      <c r="CT94" s="205"/>
      <c r="CU94" s="205"/>
      <c r="CV94" s="205"/>
      <c r="CW94" s="205"/>
      <c r="CX94" s="205"/>
      <c r="CY94" s="205"/>
      <c r="CZ94" s="205"/>
      <c r="DA94" s="205"/>
      <c r="DB94" s="205"/>
      <c r="DC94" s="205"/>
      <c r="DD94" s="205"/>
      <c r="DE94" s="205"/>
      <c r="DF94" s="205"/>
      <c r="DG94" s="205"/>
      <c r="DH94" s="205"/>
      <c r="DI94" s="205"/>
      <c r="DJ94" s="205"/>
      <c r="DK94" s="205"/>
      <c r="DL94" s="205"/>
      <c r="DM94" s="205"/>
      <c r="DN94" s="205"/>
      <c r="DO94" s="205"/>
      <c r="DP94" s="205"/>
      <c r="DQ94" s="205"/>
      <c r="DR94" s="205"/>
      <c r="DS94" s="205"/>
      <c r="DT94" s="205"/>
      <c r="DU94" s="205"/>
      <c r="DV94" s="205"/>
      <c r="DW94" s="205"/>
      <c r="DX94" s="205"/>
      <c r="DY94" s="205"/>
      <c r="DZ94" s="205"/>
      <c r="EA94" s="205"/>
      <c r="EB94" s="205"/>
      <c r="EC94" s="205"/>
      <c r="ED94" s="205"/>
    </row>
    <row r="95" spans="1:134" ht="15" x14ac:dyDescent="0.25">
      <c r="U95" s="184" t="str">
        <f t="shared" si="2"/>
        <v/>
      </c>
      <c r="V95" s="205" t="s">
        <v>181</v>
      </c>
      <c r="W95" s="205" t="s">
        <v>181</v>
      </c>
      <c r="X95" s="205" t="s">
        <v>181</v>
      </c>
      <c r="Y95" s="205" t="s">
        <v>181</v>
      </c>
      <c r="Z95" s="205" t="s">
        <v>181</v>
      </c>
      <c r="AA95" s="205" t="s">
        <v>181</v>
      </c>
      <c r="AB95" s="205" t="s">
        <v>181</v>
      </c>
      <c r="AC95" s="205" t="s">
        <v>181</v>
      </c>
      <c r="AD95" s="205" t="s">
        <v>181</v>
      </c>
      <c r="AE95" s="205" t="s">
        <v>181</v>
      </c>
      <c r="AF95" s="205" t="s">
        <v>181</v>
      </c>
      <c r="AG95" s="205" t="s">
        <v>181</v>
      </c>
      <c r="AH95" s="205" t="s">
        <v>181</v>
      </c>
      <c r="AI95" s="205" t="s">
        <v>181</v>
      </c>
      <c r="AJ95" s="205" t="s">
        <v>181</v>
      </c>
      <c r="AK95" s="205" t="s">
        <v>181</v>
      </c>
      <c r="AL95" s="205" t="s">
        <v>181</v>
      </c>
      <c r="AM95" s="205" t="s">
        <v>181</v>
      </c>
      <c r="AN95" s="205" t="s">
        <v>181</v>
      </c>
      <c r="AO95" s="205" t="s">
        <v>181</v>
      </c>
      <c r="AP95" s="205" t="s">
        <v>181</v>
      </c>
      <c r="AQ95" s="205" t="s">
        <v>181</v>
      </c>
      <c r="AR95" s="205" t="s">
        <v>181</v>
      </c>
      <c r="AS95" s="205" t="s">
        <v>181</v>
      </c>
      <c r="AT95" s="205" t="s">
        <v>181</v>
      </c>
      <c r="AU95" s="205" t="s">
        <v>181</v>
      </c>
      <c r="AV95" s="205" t="s">
        <v>181</v>
      </c>
      <c r="AW95" s="205" t="s">
        <v>181</v>
      </c>
      <c r="AX95" s="205" t="s">
        <v>181</v>
      </c>
      <c r="AY95" s="205" t="s">
        <v>181</v>
      </c>
      <c r="AZ95" s="205" t="s">
        <v>181</v>
      </c>
      <c r="BA95" s="205" t="s">
        <v>181</v>
      </c>
      <c r="BB95" s="205" t="s">
        <v>181</v>
      </c>
      <c r="BC95" s="205"/>
      <c r="BD95" s="205"/>
      <c r="BE95" s="205"/>
      <c r="BF95" s="205"/>
      <c r="BG95" s="205"/>
      <c r="BH95" s="205"/>
      <c r="BI95" s="205"/>
      <c r="BJ95" s="205"/>
      <c r="BK95" s="205"/>
      <c r="BL95" s="205"/>
      <c r="BM95" s="205"/>
      <c r="BN95" s="205"/>
      <c r="BO95" s="205"/>
      <c r="BP95" s="205"/>
      <c r="BQ95" s="205"/>
      <c r="BR95" s="205"/>
      <c r="BS95" s="205"/>
      <c r="BT95" s="205"/>
      <c r="BU95" s="205"/>
      <c r="BV95" s="205"/>
      <c r="BW95" s="205"/>
      <c r="BX95" s="205"/>
      <c r="BY95" s="205"/>
      <c r="BZ95" s="205"/>
      <c r="CA95" s="205"/>
      <c r="CB95" s="205"/>
      <c r="CC95" s="205"/>
      <c r="CD95" s="205"/>
      <c r="CE95" s="205"/>
      <c r="CF95" s="205"/>
      <c r="CG95" s="205"/>
      <c r="CH95" s="205"/>
      <c r="CI95" s="205"/>
      <c r="CJ95" s="205"/>
      <c r="CK95" s="205"/>
      <c r="CL95" s="205"/>
      <c r="CM95" s="205"/>
      <c r="CN95" s="205"/>
      <c r="CO95" s="205"/>
      <c r="CP95" s="205"/>
      <c r="CQ95" s="205"/>
      <c r="CR95" s="205"/>
      <c r="CS95" s="205"/>
      <c r="CT95" s="205"/>
      <c r="CU95" s="205"/>
      <c r="CV95" s="205"/>
      <c r="CW95" s="205"/>
      <c r="CX95" s="205"/>
      <c r="CY95" s="205"/>
      <c r="CZ95" s="205"/>
      <c r="DA95" s="205"/>
      <c r="DB95" s="205"/>
      <c r="DC95" s="205"/>
      <c r="DD95" s="205"/>
      <c r="DE95" s="205"/>
      <c r="DF95" s="205"/>
      <c r="DG95" s="205"/>
      <c r="DH95" s="205"/>
      <c r="DI95" s="205"/>
      <c r="DJ95" s="205"/>
      <c r="DK95" s="205"/>
      <c r="DL95" s="205"/>
      <c r="DM95" s="205"/>
      <c r="DN95" s="205"/>
      <c r="DO95" s="205"/>
      <c r="DP95" s="205"/>
      <c r="DQ95" s="205"/>
      <c r="DR95" s="205"/>
      <c r="DS95" s="205"/>
      <c r="DT95" s="205"/>
      <c r="DU95" s="205"/>
      <c r="DV95" s="205"/>
      <c r="DW95" s="205"/>
      <c r="DX95" s="205"/>
      <c r="DY95" s="205"/>
      <c r="DZ95" s="205"/>
      <c r="EA95" s="205"/>
      <c r="EB95" s="205"/>
      <c r="EC95" s="205"/>
      <c r="ED95" s="205"/>
    </row>
    <row r="96" spans="1:134" ht="15" x14ac:dyDescent="0.25">
      <c r="U96" s="184" t="str">
        <f t="shared" si="2"/>
        <v/>
      </c>
      <c r="V96" s="205" t="s">
        <v>181</v>
      </c>
      <c r="W96" s="205" t="s">
        <v>181</v>
      </c>
      <c r="X96" s="205" t="s">
        <v>181</v>
      </c>
      <c r="Y96" s="205" t="s">
        <v>181</v>
      </c>
      <c r="Z96" s="205" t="s">
        <v>181</v>
      </c>
      <c r="AA96" s="205" t="s">
        <v>181</v>
      </c>
      <c r="AB96" s="205" t="s">
        <v>181</v>
      </c>
      <c r="AC96" s="205" t="s">
        <v>181</v>
      </c>
      <c r="AD96" s="205" t="s">
        <v>181</v>
      </c>
      <c r="AE96" s="205" t="s">
        <v>181</v>
      </c>
      <c r="AF96" s="205" t="s">
        <v>181</v>
      </c>
      <c r="AG96" s="205" t="s">
        <v>181</v>
      </c>
      <c r="AH96" s="205" t="s">
        <v>181</v>
      </c>
      <c r="AI96" s="205" t="s">
        <v>181</v>
      </c>
      <c r="AJ96" s="205" t="s">
        <v>181</v>
      </c>
      <c r="AK96" s="205" t="s">
        <v>181</v>
      </c>
      <c r="AL96" s="205" t="s">
        <v>181</v>
      </c>
      <c r="AM96" s="205" t="s">
        <v>181</v>
      </c>
      <c r="AN96" s="205" t="s">
        <v>181</v>
      </c>
      <c r="AO96" s="205" t="s">
        <v>181</v>
      </c>
      <c r="AP96" s="205" t="s">
        <v>181</v>
      </c>
      <c r="AQ96" s="205" t="s">
        <v>181</v>
      </c>
      <c r="AR96" s="205" t="s">
        <v>181</v>
      </c>
      <c r="AS96" s="205" t="s">
        <v>181</v>
      </c>
      <c r="AT96" s="205" t="s">
        <v>181</v>
      </c>
      <c r="AU96" s="205" t="s">
        <v>181</v>
      </c>
      <c r="AV96" s="205" t="s">
        <v>181</v>
      </c>
      <c r="AW96" s="205" t="s">
        <v>181</v>
      </c>
      <c r="AX96" s="205" t="s">
        <v>181</v>
      </c>
      <c r="AY96" s="205" t="s">
        <v>181</v>
      </c>
      <c r="AZ96" s="205" t="s">
        <v>181</v>
      </c>
      <c r="BA96" s="205" t="s">
        <v>181</v>
      </c>
      <c r="BB96" s="205" t="s">
        <v>181</v>
      </c>
      <c r="BC96" s="205"/>
      <c r="BD96" s="205"/>
      <c r="BE96" s="205"/>
      <c r="BF96" s="205"/>
      <c r="BG96" s="205"/>
      <c r="BH96" s="205"/>
      <c r="BI96" s="205"/>
      <c r="BJ96" s="205"/>
      <c r="BK96" s="205"/>
      <c r="BL96" s="205"/>
      <c r="BM96" s="205"/>
      <c r="BN96" s="205"/>
      <c r="BO96" s="205"/>
      <c r="BP96" s="205"/>
      <c r="BQ96" s="205"/>
      <c r="BR96" s="205"/>
      <c r="BS96" s="205"/>
      <c r="BT96" s="205"/>
      <c r="BU96" s="205"/>
      <c r="BV96" s="205"/>
      <c r="BW96" s="205"/>
      <c r="BX96" s="205"/>
      <c r="BY96" s="205"/>
      <c r="BZ96" s="205"/>
      <c r="CA96" s="205"/>
      <c r="CB96" s="205"/>
      <c r="CC96" s="205"/>
      <c r="CD96" s="205"/>
      <c r="CE96" s="205"/>
      <c r="CF96" s="205"/>
      <c r="CG96" s="205"/>
      <c r="CH96" s="205"/>
      <c r="CI96" s="205"/>
      <c r="CJ96" s="205"/>
      <c r="CK96" s="205"/>
      <c r="CL96" s="205"/>
      <c r="CM96" s="205"/>
      <c r="CN96" s="205"/>
      <c r="CO96" s="205"/>
      <c r="CP96" s="205"/>
      <c r="CQ96" s="205"/>
      <c r="CR96" s="205"/>
      <c r="CS96" s="205"/>
      <c r="CT96" s="205"/>
      <c r="CU96" s="205"/>
      <c r="CV96" s="205"/>
      <c r="CW96" s="205"/>
      <c r="CX96" s="205"/>
      <c r="CY96" s="205"/>
      <c r="CZ96" s="205"/>
      <c r="DA96" s="205"/>
      <c r="DB96" s="205"/>
      <c r="DC96" s="205"/>
      <c r="DD96" s="205"/>
      <c r="DE96" s="205"/>
      <c r="DF96" s="205"/>
      <c r="DG96" s="205"/>
      <c r="DH96" s="205"/>
      <c r="DI96" s="205"/>
      <c r="DJ96" s="205"/>
      <c r="DK96" s="205"/>
      <c r="DL96" s="205"/>
      <c r="DM96" s="205"/>
      <c r="DN96" s="205"/>
      <c r="DO96" s="205"/>
      <c r="DP96" s="205"/>
      <c r="DQ96" s="205"/>
      <c r="DR96" s="205"/>
      <c r="DS96" s="205"/>
      <c r="DT96" s="205"/>
      <c r="DU96" s="205"/>
      <c r="DV96" s="205"/>
      <c r="DW96" s="205"/>
      <c r="DX96" s="205"/>
      <c r="DY96" s="205"/>
      <c r="DZ96" s="205"/>
      <c r="EA96" s="205"/>
      <c r="EB96" s="205"/>
      <c r="EC96" s="205"/>
      <c r="ED96" s="205"/>
    </row>
    <row r="97" spans="21:134" ht="15" x14ac:dyDescent="0.25">
      <c r="U97" s="184" t="str">
        <f t="shared" si="2"/>
        <v/>
      </c>
      <c r="V97" s="205" t="s">
        <v>181</v>
      </c>
      <c r="W97" s="205" t="s">
        <v>181</v>
      </c>
      <c r="X97" s="205" t="s">
        <v>181</v>
      </c>
      <c r="Y97" s="205" t="s">
        <v>181</v>
      </c>
      <c r="Z97" s="205" t="s">
        <v>181</v>
      </c>
      <c r="AA97" s="205" t="s">
        <v>181</v>
      </c>
      <c r="AB97" s="205" t="s">
        <v>181</v>
      </c>
      <c r="AC97" s="205" t="s">
        <v>181</v>
      </c>
      <c r="AD97" s="205" t="s">
        <v>181</v>
      </c>
      <c r="AE97" s="205" t="s">
        <v>181</v>
      </c>
      <c r="AF97" s="205" t="s">
        <v>181</v>
      </c>
      <c r="AG97" s="205" t="s">
        <v>181</v>
      </c>
      <c r="AH97" s="205" t="s">
        <v>181</v>
      </c>
      <c r="AI97" s="205" t="s">
        <v>181</v>
      </c>
      <c r="AJ97" s="205" t="s">
        <v>181</v>
      </c>
      <c r="AK97" s="205" t="s">
        <v>181</v>
      </c>
      <c r="AL97" s="205" t="s">
        <v>181</v>
      </c>
      <c r="AM97" s="205" t="s">
        <v>181</v>
      </c>
      <c r="AN97" s="205" t="s">
        <v>181</v>
      </c>
      <c r="AO97" s="205" t="s">
        <v>181</v>
      </c>
      <c r="AP97" s="205" t="s">
        <v>181</v>
      </c>
      <c r="AQ97" s="205" t="s">
        <v>181</v>
      </c>
      <c r="AR97" s="205" t="s">
        <v>181</v>
      </c>
      <c r="AS97" s="205" t="s">
        <v>181</v>
      </c>
      <c r="AT97" s="205" t="s">
        <v>181</v>
      </c>
      <c r="AU97" s="205" t="s">
        <v>181</v>
      </c>
      <c r="AV97" s="205" t="s">
        <v>181</v>
      </c>
      <c r="AW97" s="205" t="s">
        <v>181</v>
      </c>
      <c r="AX97" s="205" t="s">
        <v>181</v>
      </c>
      <c r="AY97" s="205" t="s">
        <v>181</v>
      </c>
      <c r="AZ97" s="205" t="s">
        <v>181</v>
      </c>
      <c r="BA97" s="205" t="s">
        <v>181</v>
      </c>
      <c r="BB97" s="205" t="s">
        <v>181</v>
      </c>
      <c r="BC97" s="205"/>
      <c r="BD97" s="205"/>
      <c r="BE97" s="205"/>
      <c r="BF97" s="205"/>
      <c r="BG97" s="205"/>
      <c r="BH97" s="205"/>
      <c r="BI97" s="205"/>
      <c r="BJ97" s="205"/>
      <c r="BK97" s="205"/>
      <c r="BL97" s="205"/>
      <c r="BM97" s="205"/>
      <c r="BN97" s="205"/>
      <c r="BO97" s="205"/>
      <c r="BP97" s="205"/>
      <c r="BQ97" s="205"/>
      <c r="BR97" s="205"/>
      <c r="BS97" s="205"/>
      <c r="BT97" s="205"/>
      <c r="BU97" s="205"/>
      <c r="BV97" s="205"/>
      <c r="BW97" s="205"/>
      <c r="BX97" s="205"/>
      <c r="BY97" s="205"/>
      <c r="BZ97" s="205"/>
      <c r="CA97" s="205"/>
      <c r="CB97" s="205"/>
      <c r="CC97" s="205"/>
      <c r="CD97" s="205"/>
      <c r="CE97" s="205"/>
      <c r="CF97" s="205"/>
      <c r="CG97" s="205"/>
      <c r="CH97" s="205"/>
      <c r="CI97" s="205"/>
      <c r="CJ97" s="205"/>
      <c r="CK97" s="205"/>
      <c r="CL97" s="205"/>
      <c r="CM97" s="205"/>
      <c r="CN97" s="205"/>
      <c r="CO97" s="205"/>
      <c r="CP97" s="205"/>
      <c r="CQ97" s="205"/>
      <c r="CR97" s="205"/>
      <c r="CS97" s="205"/>
      <c r="CT97" s="205"/>
      <c r="CU97" s="205"/>
      <c r="CV97" s="205"/>
      <c r="CW97" s="205"/>
      <c r="CX97" s="205"/>
      <c r="CY97" s="205"/>
      <c r="CZ97" s="205"/>
      <c r="DA97" s="205"/>
      <c r="DB97" s="205"/>
      <c r="DC97" s="205"/>
      <c r="DD97" s="205"/>
      <c r="DE97" s="205"/>
      <c r="DF97" s="205"/>
      <c r="DG97" s="205"/>
      <c r="DH97" s="205"/>
      <c r="DI97" s="205"/>
      <c r="DJ97" s="205"/>
      <c r="DK97" s="205"/>
      <c r="DL97" s="205"/>
      <c r="DM97" s="205"/>
      <c r="DN97" s="205"/>
      <c r="DO97" s="205"/>
      <c r="DP97" s="205"/>
      <c r="DQ97" s="205"/>
      <c r="DR97" s="205"/>
      <c r="DS97" s="205"/>
      <c r="DT97" s="205"/>
      <c r="DU97" s="205"/>
      <c r="DV97" s="205"/>
      <c r="DW97" s="205"/>
      <c r="DX97" s="205"/>
      <c r="DY97" s="205"/>
      <c r="DZ97" s="205"/>
      <c r="EA97" s="205"/>
      <c r="EB97" s="205"/>
      <c r="EC97" s="205"/>
      <c r="ED97" s="205"/>
    </row>
    <row r="98" spans="21:134" ht="15" x14ac:dyDescent="0.25">
      <c r="U98" s="184" t="str">
        <f t="shared" si="2"/>
        <v/>
      </c>
      <c r="V98" s="205" t="s">
        <v>181</v>
      </c>
      <c r="W98" s="205" t="s">
        <v>181</v>
      </c>
      <c r="X98" s="205" t="s">
        <v>181</v>
      </c>
      <c r="Y98" s="205" t="s">
        <v>181</v>
      </c>
      <c r="Z98" s="205" t="s">
        <v>181</v>
      </c>
      <c r="AA98" s="205" t="s">
        <v>181</v>
      </c>
      <c r="AB98" s="205" t="s">
        <v>181</v>
      </c>
      <c r="AC98" s="205" t="s">
        <v>181</v>
      </c>
      <c r="AD98" s="205" t="s">
        <v>181</v>
      </c>
      <c r="AE98" s="205" t="s">
        <v>181</v>
      </c>
      <c r="AF98" s="205" t="s">
        <v>181</v>
      </c>
      <c r="AG98" s="205" t="s">
        <v>181</v>
      </c>
      <c r="AH98" s="205" t="s">
        <v>181</v>
      </c>
      <c r="AI98" s="205" t="s">
        <v>181</v>
      </c>
      <c r="AJ98" s="205" t="s">
        <v>181</v>
      </c>
      <c r="AK98" s="205" t="s">
        <v>181</v>
      </c>
      <c r="AL98" s="205" t="s">
        <v>181</v>
      </c>
      <c r="AM98" s="205" t="s">
        <v>181</v>
      </c>
      <c r="AN98" s="205" t="s">
        <v>181</v>
      </c>
      <c r="AO98" s="205" t="s">
        <v>181</v>
      </c>
      <c r="AP98" s="205" t="s">
        <v>181</v>
      </c>
      <c r="AQ98" s="205" t="s">
        <v>181</v>
      </c>
      <c r="AR98" s="205" t="s">
        <v>181</v>
      </c>
      <c r="AS98" s="205" t="s">
        <v>181</v>
      </c>
      <c r="AT98" s="205" t="s">
        <v>181</v>
      </c>
      <c r="AU98" s="205" t="s">
        <v>181</v>
      </c>
      <c r="AV98" s="205" t="s">
        <v>181</v>
      </c>
      <c r="AW98" s="205" t="s">
        <v>181</v>
      </c>
      <c r="AX98" s="205" t="s">
        <v>181</v>
      </c>
      <c r="AY98" s="205" t="s">
        <v>181</v>
      </c>
      <c r="AZ98" s="205" t="s">
        <v>181</v>
      </c>
      <c r="BA98" s="205" t="s">
        <v>181</v>
      </c>
      <c r="BB98" s="205" t="s">
        <v>181</v>
      </c>
      <c r="BC98" s="205"/>
      <c r="BD98" s="205"/>
      <c r="BE98" s="205"/>
      <c r="BF98" s="205"/>
      <c r="BG98" s="205"/>
      <c r="BH98" s="205"/>
      <c r="BI98" s="205"/>
      <c r="BJ98" s="205"/>
      <c r="BK98" s="205"/>
      <c r="BL98" s="205"/>
      <c r="BM98" s="205"/>
      <c r="BN98" s="205"/>
      <c r="BO98" s="205"/>
      <c r="BP98" s="205"/>
      <c r="BQ98" s="205"/>
      <c r="BR98" s="205"/>
      <c r="BS98" s="205"/>
      <c r="BT98" s="205"/>
      <c r="BU98" s="205"/>
      <c r="BV98" s="205"/>
      <c r="BW98" s="205"/>
      <c r="BX98" s="205"/>
      <c r="BY98" s="205"/>
      <c r="BZ98" s="205"/>
      <c r="CA98" s="205"/>
      <c r="CB98" s="205"/>
      <c r="CC98" s="205"/>
      <c r="CD98" s="205"/>
      <c r="CE98" s="205"/>
      <c r="CF98" s="205"/>
      <c r="CG98" s="205"/>
      <c r="CH98" s="205"/>
      <c r="CI98" s="205"/>
      <c r="CJ98" s="205"/>
      <c r="CK98" s="205"/>
      <c r="CL98" s="205"/>
      <c r="CM98" s="205"/>
      <c r="CN98" s="205"/>
      <c r="CO98" s="205"/>
      <c r="CP98" s="205"/>
      <c r="CQ98" s="205"/>
      <c r="CR98" s="205"/>
      <c r="CS98" s="205"/>
      <c r="CT98" s="205"/>
      <c r="CU98" s="205"/>
      <c r="CV98" s="205"/>
      <c r="CW98" s="205"/>
      <c r="CX98" s="205"/>
      <c r="CY98" s="205"/>
      <c r="CZ98" s="205"/>
      <c r="DA98" s="205"/>
      <c r="DB98" s="205"/>
      <c r="DC98" s="205"/>
      <c r="DD98" s="205"/>
      <c r="DE98" s="205"/>
      <c r="DF98" s="205"/>
      <c r="DG98" s="205"/>
      <c r="DH98" s="205"/>
      <c r="DI98" s="205"/>
      <c r="DJ98" s="205"/>
      <c r="DK98" s="205"/>
      <c r="DL98" s="205"/>
      <c r="DM98" s="205"/>
      <c r="DN98" s="205"/>
      <c r="DO98" s="205"/>
      <c r="DP98" s="205"/>
      <c r="DQ98" s="205"/>
      <c r="DR98" s="205"/>
      <c r="DS98" s="205"/>
      <c r="DT98" s="205"/>
      <c r="DU98" s="205"/>
      <c r="DV98" s="205"/>
      <c r="DW98" s="205"/>
      <c r="DX98" s="205"/>
      <c r="DY98" s="205"/>
      <c r="DZ98" s="205"/>
      <c r="EA98" s="205"/>
      <c r="EB98" s="205"/>
      <c r="EC98" s="205"/>
      <c r="ED98" s="205"/>
    </row>
    <row r="99" spans="21:134" ht="15" x14ac:dyDescent="0.25">
      <c r="U99" s="184" t="str">
        <f t="shared" si="2"/>
        <v/>
      </c>
      <c r="V99" s="205" t="s">
        <v>181</v>
      </c>
      <c r="W99" s="205" t="s">
        <v>181</v>
      </c>
      <c r="X99" s="205" t="s">
        <v>181</v>
      </c>
      <c r="Y99" s="205" t="s">
        <v>181</v>
      </c>
      <c r="Z99" s="205" t="s">
        <v>181</v>
      </c>
      <c r="AA99" s="205" t="s">
        <v>181</v>
      </c>
      <c r="AB99" s="205" t="s">
        <v>181</v>
      </c>
      <c r="AC99" s="205" t="s">
        <v>181</v>
      </c>
      <c r="AD99" s="205" t="s">
        <v>181</v>
      </c>
      <c r="AE99" s="205" t="s">
        <v>181</v>
      </c>
      <c r="AF99" s="205" t="s">
        <v>181</v>
      </c>
      <c r="AG99" s="205" t="s">
        <v>181</v>
      </c>
      <c r="AH99" s="205" t="s">
        <v>181</v>
      </c>
      <c r="AI99" s="205" t="s">
        <v>181</v>
      </c>
      <c r="AJ99" s="205" t="s">
        <v>181</v>
      </c>
      <c r="AK99" s="205" t="s">
        <v>181</v>
      </c>
      <c r="AL99" s="205" t="s">
        <v>181</v>
      </c>
      <c r="AM99" s="205" t="s">
        <v>181</v>
      </c>
      <c r="AN99" s="205" t="s">
        <v>181</v>
      </c>
      <c r="AO99" s="205" t="s">
        <v>181</v>
      </c>
      <c r="AP99" s="205" t="s">
        <v>181</v>
      </c>
      <c r="AQ99" s="205" t="s">
        <v>181</v>
      </c>
      <c r="AR99" s="205" t="s">
        <v>181</v>
      </c>
      <c r="AS99" s="205" t="s">
        <v>181</v>
      </c>
      <c r="AT99" s="205" t="s">
        <v>181</v>
      </c>
      <c r="AU99" s="205" t="s">
        <v>181</v>
      </c>
      <c r="AV99" s="205" t="s">
        <v>181</v>
      </c>
      <c r="AW99" s="205" t="s">
        <v>181</v>
      </c>
      <c r="AX99" s="205" t="s">
        <v>181</v>
      </c>
      <c r="AY99" s="205" t="s">
        <v>181</v>
      </c>
      <c r="AZ99" s="205" t="s">
        <v>181</v>
      </c>
      <c r="BA99" s="205" t="s">
        <v>181</v>
      </c>
      <c r="BB99" s="205" t="s">
        <v>181</v>
      </c>
      <c r="BC99" s="205"/>
      <c r="BD99" s="205"/>
      <c r="BE99" s="205"/>
      <c r="BF99" s="205"/>
      <c r="BG99" s="205"/>
      <c r="BH99" s="205"/>
      <c r="BI99" s="205"/>
      <c r="BJ99" s="205"/>
      <c r="BK99" s="205"/>
      <c r="BL99" s="205"/>
      <c r="BM99" s="205"/>
      <c r="BN99" s="205"/>
      <c r="BO99" s="205"/>
      <c r="BP99" s="205"/>
      <c r="BQ99" s="205"/>
      <c r="BR99" s="205"/>
      <c r="BS99" s="205"/>
      <c r="BT99" s="205"/>
      <c r="BU99" s="205"/>
      <c r="BV99" s="205"/>
      <c r="BW99" s="205"/>
      <c r="BX99" s="205"/>
      <c r="BY99" s="205"/>
      <c r="BZ99" s="205"/>
      <c r="CA99" s="205"/>
      <c r="CB99" s="205"/>
      <c r="CC99" s="205"/>
      <c r="CD99" s="205"/>
      <c r="CE99" s="205"/>
      <c r="CF99" s="205"/>
      <c r="CG99" s="205"/>
      <c r="CH99" s="205"/>
      <c r="CI99" s="205"/>
      <c r="CJ99" s="205"/>
      <c r="CK99" s="205"/>
      <c r="CL99" s="205"/>
      <c r="CM99" s="205"/>
      <c r="CN99" s="205"/>
      <c r="CO99" s="205"/>
      <c r="CP99" s="205"/>
      <c r="CQ99" s="205"/>
      <c r="CR99" s="205"/>
      <c r="CS99" s="205"/>
      <c r="CT99" s="205"/>
      <c r="CU99" s="205"/>
      <c r="CV99" s="205"/>
      <c r="CW99" s="205"/>
      <c r="CX99" s="205"/>
      <c r="CY99" s="205"/>
      <c r="CZ99" s="205"/>
      <c r="DA99" s="205"/>
      <c r="DB99" s="205"/>
      <c r="DC99" s="205"/>
      <c r="DD99" s="205"/>
      <c r="DE99" s="205"/>
      <c r="DF99" s="205"/>
      <c r="DG99" s="205"/>
      <c r="DH99" s="205"/>
      <c r="DI99" s="205"/>
      <c r="DJ99" s="205"/>
      <c r="DK99" s="205"/>
      <c r="DL99" s="205"/>
      <c r="DM99" s="205"/>
      <c r="DN99" s="205"/>
      <c r="DO99" s="205"/>
      <c r="DP99" s="205"/>
      <c r="DQ99" s="205"/>
      <c r="DR99" s="205"/>
      <c r="DS99" s="205"/>
      <c r="DT99" s="205"/>
      <c r="DU99" s="205"/>
      <c r="DV99" s="205"/>
      <c r="DW99" s="205"/>
      <c r="DX99" s="205"/>
      <c r="DY99" s="205"/>
      <c r="DZ99" s="205"/>
      <c r="EA99" s="205"/>
      <c r="EB99" s="205"/>
      <c r="EC99" s="205"/>
      <c r="ED99" s="205"/>
    </row>
    <row r="100" spans="21:134" ht="15" x14ac:dyDescent="0.25">
      <c r="U100" s="184" t="str">
        <f t="shared" si="2"/>
        <v/>
      </c>
      <c r="V100" s="205" t="s">
        <v>181</v>
      </c>
      <c r="W100" s="205" t="s">
        <v>181</v>
      </c>
      <c r="X100" s="205" t="s">
        <v>181</v>
      </c>
      <c r="Y100" s="205" t="s">
        <v>181</v>
      </c>
      <c r="Z100" s="205" t="s">
        <v>181</v>
      </c>
      <c r="AA100" s="205" t="s">
        <v>181</v>
      </c>
      <c r="AB100" s="205" t="s">
        <v>181</v>
      </c>
      <c r="AC100" s="205" t="s">
        <v>181</v>
      </c>
      <c r="AD100" s="205" t="s">
        <v>181</v>
      </c>
      <c r="AE100" s="205" t="s">
        <v>181</v>
      </c>
      <c r="AF100" s="205" t="s">
        <v>181</v>
      </c>
      <c r="AG100" s="205" t="s">
        <v>181</v>
      </c>
      <c r="AH100" s="205" t="s">
        <v>181</v>
      </c>
      <c r="AI100" s="205" t="s">
        <v>181</v>
      </c>
      <c r="AJ100" s="205" t="s">
        <v>181</v>
      </c>
      <c r="AK100" s="205" t="s">
        <v>181</v>
      </c>
      <c r="AL100" s="205" t="s">
        <v>181</v>
      </c>
      <c r="AM100" s="205" t="s">
        <v>181</v>
      </c>
      <c r="AN100" s="205" t="s">
        <v>181</v>
      </c>
      <c r="AO100" s="205" t="s">
        <v>181</v>
      </c>
      <c r="AP100" s="205" t="s">
        <v>181</v>
      </c>
      <c r="AQ100" s="205" t="s">
        <v>181</v>
      </c>
      <c r="AR100" s="205" t="s">
        <v>181</v>
      </c>
      <c r="AS100" s="205" t="s">
        <v>181</v>
      </c>
      <c r="AT100" s="205" t="s">
        <v>181</v>
      </c>
      <c r="AU100" s="205" t="s">
        <v>181</v>
      </c>
      <c r="AV100" s="205" t="s">
        <v>181</v>
      </c>
      <c r="AW100" s="205" t="s">
        <v>181</v>
      </c>
      <c r="AX100" s="205" t="s">
        <v>181</v>
      </c>
      <c r="AY100" s="205" t="s">
        <v>181</v>
      </c>
      <c r="AZ100" s="205" t="s">
        <v>181</v>
      </c>
      <c r="BA100" s="205" t="s">
        <v>181</v>
      </c>
      <c r="BB100" s="205" t="s">
        <v>181</v>
      </c>
      <c r="BC100" s="205"/>
      <c r="BD100" s="205"/>
      <c r="BE100" s="205"/>
      <c r="BF100" s="205"/>
      <c r="BG100" s="205"/>
      <c r="BH100" s="205"/>
      <c r="BI100" s="205"/>
      <c r="BJ100" s="205"/>
      <c r="BK100" s="205"/>
      <c r="BL100" s="205"/>
      <c r="BM100" s="205"/>
      <c r="BN100" s="205"/>
      <c r="BO100" s="205"/>
      <c r="BP100" s="205"/>
      <c r="BQ100" s="205"/>
      <c r="BR100" s="205"/>
      <c r="BS100" s="205"/>
      <c r="BT100" s="205"/>
      <c r="BU100" s="205"/>
      <c r="BV100" s="205"/>
      <c r="BW100" s="205"/>
      <c r="BX100" s="205"/>
      <c r="BY100" s="205"/>
      <c r="BZ100" s="205"/>
      <c r="CA100" s="205"/>
      <c r="CB100" s="205"/>
      <c r="CC100" s="205"/>
      <c r="CD100" s="205"/>
      <c r="CE100" s="205"/>
      <c r="CF100" s="205"/>
      <c r="CG100" s="205"/>
      <c r="CH100" s="205"/>
      <c r="CI100" s="205"/>
      <c r="CJ100" s="205"/>
      <c r="CK100" s="205"/>
      <c r="CL100" s="205"/>
      <c r="CM100" s="205"/>
      <c r="CN100" s="205"/>
      <c r="CO100" s="205"/>
      <c r="CP100" s="205"/>
      <c r="CQ100" s="205"/>
      <c r="CR100" s="205"/>
      <c r="CS100" s="205"/>
      <c r="CT100" s="205"/>
      <c r="CU100" s="205"/>
      <c r="CV100" s="205"/>
      <c r="CW100" s="205"/>
      <c r="CX100" s="205"/>
      <c r="CY100" s="205"/>
      <c r="CZ100" s="205"/>
      <c r="DA100" s="205"/>
      <c r="DB100" s="205"/>
      <c r="DC100" s="205"/>
      <c r="DD100" s="205"/>
      <c r="DE100" s="205"/>
      <c r="DF100" s="205"/>
      <c r="DG100" s="205"/>
      <c r="DH100" s="205"/>
      <c r="DI100" s="205"/>
      <c r="DJ100" s="205"/>
      <c r="DK100" s="205"/>
      <c r="DL100" s="205"/>
      <c r="DM100" s="205"/>
      <c r="DN100" s="205"/>
      <c r="DO100" s="205"/>
      <c r="DP100" s="205"/>
      <c r="DQ100" s="205"/>
      <c r="DR100" s="205"/>
      <c r="DS100" s="205"/>
      <c r="DT100" s="205"/>
      <c r="DU100" s="205"/>
      <c r="DV100" s="205"/>
      <c r="DW100" s="205"/>
      <c r="DX100" s="205"/>
      <c r="DY100" s="205"/>
      <c r="DZ100" s="205"/>
      <c r="EA100" s="205"/>
      <c r="EB100" s="205"/>
      <c r="EC100" s="205"/>
      <c r="ED100" s="205"/>
    </row>
    <row r="101" spans="21:134" ht="15" x14ac:dyDescent="0.25">
      <c r="U101" s="184" t="str">
        <f t="shared" si="2"/>
        <v/>
      </c>
      <c r="V101" s="205" t="s">
        <v>181</v>
      </c>
      <c r="W101" s="205" t="s">
        <v>181</v>
      </c>
      <c r="X101" s="205" t="s">
        <v>181</v>
      </c>
      <c r="Y101" s="205" t="s">
        <v>181</v>
      </c>
      <c r="Z101" s="205" t="s">
        <v>181</v>
      </c>
      <c r="AA101" s="181" t="s">
        <v>181</v>
      </c>
      <c r="AB101" s="181" t="s">
        <v>181</v>
      </c>
      <c r="AC101" s="181" t="s">
        <v>181</v>
      </c>
      <c r="AD101" s="181" t="s">
        <v>181</v>
      </c>
      <c r="AE101" s="181" t="s">
        <v>181</v>
      </c>
      <c r="AF101" s="181" t="s">
        <v>181</v>
      </c>
      <c r="AG101" s="181" t="s">
        <v>181</v>
      </c>
      <c r="AH101" s="181" t="s">
        <v>181</v>
      </c>
      <c r="AI101" s="181" t="s">
        <v>181</v>
      </c>
      <c r="AJ101" s="181" t="s">
        <v>181</v>
      </c>
      <c r="AK101" s="181" t="s">
        <v>181</v>
      </c>
      <c r="AL101" s="181" t="s">
        <v>181</v>
      </c>
      <c r="AM101" s="181" t="s">
        <v>181</v>
      </c>
      <c r="AN101" s="181" t="s">
        <v>181</v>
      </c>
      <c r="AO101" s="181" t="s">
        <v>181</v>
      </c>
      <c r="AP101" s="181" t="s">
        <v>181</v>
      </c>
      <c r="AQ101" s="181" t="s">
        <v>181</v>
      </c>
      <c r="AR101" s="205" t="s">
        <v>181</v>
      </c>
      <c r="AS101" s="205" t="s">
        <v>181</v>
      </c>
      <c r="AT101" s="205" t="s">
        <v>181</v>
      </c>
      <c r="AU101" s="205" t="s">
        <v>181</v>
      </c>
      <c r="AV101" s="205" t="s">
        <v>181</v>
      </c>
      <c r="AW101" s="205" t="s">
        <v>181</v>
      </c>
      <c r="AX101" s="205" t="s">
        <v>181</v>
      </c>
      <c r="AY101" s="205" t="s">
        <v>181</v>
      </c>
      <c r="AZ101" s="205" t="s">
        <v>181</v>
      </c>
      <c r="BA101" s="205" t="s">
        <v>181</v>
      </c>
      <c r="BB101" s="205" t="s">
        <v>181</v>
      </c>
      <c r="BC101" s="205"/>
      <c r="BD101" s="205"/>
      <c r="BE101" s="205"/>
      <c r="BF101" s="205"/>
      <c r="BG101" s="205"/>
      <c r="BH101" s="205"/>
      <c r="BI101" s="205"/>
      <c r="BJ101" s="205"/>
      <c r="BK101" s="205"/>
      <c r="BL101" s="205"/>
      <c r="BM101" s="205"/>
      <c r="BN101" s="205"/>
      <c r="BO101" s="205"/>
      <c r="BP101" s="205"/>
      <c r="BQ101" s="205"/>
      <c r="BR101" s="205"/>
      <c r="BS101" s="205"/>
      <c r="BT101" s="205"/>
      <c r="BU101" s="205"/>
      <c r="BV101" s="205"/>
      <c r="BW101" s="205"/>
      <c r="BX101" s="205"/>
      <c r="BY101" s="205"/>
      <c r="BZ101" s="205"/>
      <c r="CA101" s="205"/>
      <c r="CB101" s="205"/>
      <c r="CC101" s="205"/>
      <c r="CD101" s="205"/>
      <c r="CE101" s="205"/>
      <c r="CF101" s="205"/>
      <c r="CG101" s="205"/>
      <c r="CH101" s="205"/>
      <c r="CI101" s="205"/>
      <c r="CJ101" s="205"/>
      <c r="CK101" s="205"/>
      <c r="CL101" s="205"/>
      <c r="CM101" s="205"/>
      <c r="CN101" s="205"/>
      <c r="CO101" s="205"/>
      <c r="CP101" s="205"/>
      <c r="CQ101" s="205"/>
      <c r="CR101" s="205"/>
      <c r="CS101" s="205"/>
      <c r="CT101" s="205"/>
      <c r="CU101" s="205"/>
      <c r="CV101" s="205"/>
      <c r="CW101" s="205"/>
      <c r="CX101" s="205"/>
      <c r="CY101" s="205"/>
      <c r="CZ101" s="205"/>
      <c r="DA101" s="205"/>
      <c r="DB101" s="205"/>
      <c r="DC101" s="205"/>
      <c r="DD101" s="205"/>
      <c r="DE101" s="205"/>
      <c r="DF101" s="205"/>
      <c r="DG101" s="205"/>
      <c r="DH101" s="205"/>
      <c r="DI101" s="205"/>
      <c r="DJ101" s="205"/>
      <c r="DK101" s="205"/>
      <c r="DL101" s="205"/>
      <c r="DM101" s="205"/>
      <c r="DN101" s="205"/>
      <c r="DO101" s="205"/>
      <c r="DP101" s="205"/>
      <c r="DQ101" s="205"/>
      <c r="DR101" s="205"/>
      <c r="DS101" s="205"/>
      <c r="DT101" s="205"/>
      <c r="DU101" s="205"/>
      <c r="DV101" s="205"/>
      <c r="DW101" s="205"/>
      <c r="DX101" s="205"/>
      <c r="DY101" s="205"/>
      <c r="DZ101" s="205"/>
      <c r="EA101" s="205"/>
      <c r="EB101" s="205"/>
      <c r="EC101" s="205"/>
      <c r="ED101" s="205"/>
    </row>
    <row r="102" spans="21:134" ht="15" x14ac:dyDescent="0.25">
      <c r="U102" s="184" t="str">
        <f t="shared" si="2"/>
        <v/>
      </c>
      <c r="V102" s="205" t="s">
        <v>181</v>
      </c>
      <c r="W102" s="205" t="s">
        <v>181</v>
      </c>
      <c r="X102" s="205" t="s">
        <v>181</v>
      </c>
      <c r="Y102" s="205" t="s">
        <v>181</v>
      </c>
      <c r="Z102" s="205" t="s">
        <v>181</v>
      </c>
      <c r="AA102" s="181" t="s">
        <v>181</v>
      </c>
      <c r="AB102" s="181" t="s">
        <v>181</v>
      </c>
      <c r="AC102" s="181" t="s">
        <v>181</v>
      </c>
      <c r="AD102" s="181" t="s">
        <v>181</v>
      </c>
      <c r="AE102" s="181" t="s">
        <v>181</v>
      </c>
      <c r="AF102" s="181" t="s">
        <v>181</v>
      </c>
      <c r="AG102" s="181" t="s">
        <v>181</v>
      </c>
      <c r="AH102" s="181" t="s">
        <v>181</v>
      </c>
      <c r="AI102" s="181" t="s">
        <v>181</v>
      </c>
      <c r="AJ102" s="181" t="s">
        <v>181</v>
      </c>
      <c r="AK102" s="181" t="s">
        <v>181</v>
      </c>
      <c r="AL102" s="181" t="s">
        <v>181</v>
      </c>
      <c r="AM102" s="181" t="s">
        <v>181</v>
      </c>
      <c r="AN102" s="181" t="s">
        <v>181</v>
      </c>
      <c r="AO102" s="181" t="s">
        <v>181</v>
      </c>
      <c r="AP102" s="181" t="s">
        <v>181</v>
      </c>
      <c r="AQ102" s="181" t="s">
        <v>181</v>
      </c>
      <c r="AR102" s="205" t="s">
        <v>181</v>
      </c>
      <c r="AS102" s="205" t="s">
        <v>181</v>
      </c>
      <c r="AT102" s="205" t="s">
        <v>181</v>
      </c>
      <c r="AU102" s="205" t="s">
        <v>181</v>
      </c>
      <c r="AV102" s="205" t="s">
        <v>181</v>
      </c>
      <c r="AW102" s="205" t="s">
        <v>181</v>
      </c>
      <c r="AX102" s="205" t="s">
        <v>181</v>
      </c>
      <c r="AY102" s="205" t="s">
        <v>181</v>
      </c>
      <c r="AZ102" s="205" t="s">
        <v>181</v>
      </c>
      <c r="BA102" s="205" t="s">
        <v>181</v>
      </c>
      <c r="BB102" s="205" t="s">
        <v>181</v>
      </c>
      <c r="BC102" s="205"/>
      <c r="BD102" s="205"/>
      <c r="BE102" s="205"/>
      <c r="BF102" s="205"/>
      <c r="BG102" s="205"/>
      <c r="BH102" s="205"/>
      <c r="BI102" s="205"/>
      <c r="BJ102" s="205"/>
      <c r="BK102" s="205"/>
      <c r="BL102" s="205"/>
      <c r="BM102" s="205"/>
      <c r="BN102" s="205"/>
      <c r="BO102" s="205"/>
      <c r="BP102" s="205"/>
      <c r="BQ102" s="205"/>
      <c r="BR102" s="205"/>
      <c r="BS102" s="205"/>
      <c r="BT102" s="205"/>
      <c r="BU102" s="205"/>
      <c r="BV102" s="205"/>
      <c r="BW102" s="205"/>
      <c r="BX102" s="205"/>
      <c r="BY102" s="205"/>
      <c r="BZ102" s="205"/>
      <c r="CA102" s="205"/>
      <c r="CB102" s="205"/>
      <c r="CC102" s="205"/>
      <c r="CD102" s="205"/>
      <c r="CE102" s="205"/>
      <c r="CF102" s="205"/>
      <c r="CG102" s="205"/>
      <c r="CH102" s="205"/>
      <c r="CI102" s="205"/>
      <c r="CJ102" s="205"/>
      <c r="CK102" s="205"/>
      <c r="CL102" s="205"/>
      <c r="CM102" s="205"/>
      <c r="CN102" s="205"/>
      <c r="CO102" s="205"/>
      <c r="CP102" s="205"/>
      <c r="CQ102" s="205"/>
      <c r="CR102" s="205"/>
      <c r="CS102" s="205"/>
      <c r="CT102" s="205"/>
      <c r="CU102" s="205"/>
      <c r="CV102" s="205"/>
      <c r="CW102" s="205"/>
      <c r="CX102" s="205"/>
      <c r="CY102" s="205"/>
      <c r="CZ102" s="205"/>
      <c r="DA102" s="205"/>
      <c r="DB102" s="205"/>
      <c r="DC102" s="205"/>
      <c r="DD102" s="205"/>
      <c r="DE102" s="205"/>
      <c r="DF102" s="205"/>
      <c r="DG102" s="205"/>
      <c r="DH102" s="205"/>
      <c r="DI102" s="205"/>
      <c r="DJ102" s="205"/>
      <c r="DK102" s="205"/>
      <c r="DL102" s="205"/>
      <c r="DM102" s="205"/>
      <c r="DN102" s="205"/>
      <c r="DO102" s="205"/>
      <c r="DP102" s="205"/>
      <c r="DQ102" s="205"/>
      <c r="DR102" s="205"/>
      <c r="DS102" s="205"/>
      <c r="DT102" s="205"/>
      <c r="DU102" s="205"/>
      <c r="DV102" s="205"/>
      <c r="DW102" s="205"/>
      <c r="DX102" s="205"/>
      <c r="DY102" s="205"/>
      <c r="DZ102" s="205"/>
      <c r="EA102" s="205"/>
      <c r="EB102" s="205"/>
      <c r="EC102" s="205"/>
      <c r="ED102" s="205"/>
    </row>
    <row r="103" spans="21:134" ht="15" x14ac:dyDescent="0.25">
      <c r="U103" s="184" t="str">
        <f t="shared" si="2"/>
        <v/>
      </c>
      <c r="V103" s="205" t="s">
        <v>181</v>
      </c>
      <c r="W103" s="205" t="s">
        <v>181</v>
      </c>
      <c r="X103" s="205" t="s">
        <v>181</v>
      </c>
      <c r="Y103" s="205" t="s">
        <v>181</v>
      </c>
      <c r="Z103" s="205" t="s">
        <v>181</v>
      </c>
      <c r="AA103" s="156" t="s">
        <v>181</v>
      </c>
      <c r="AB103" s="156" t="s">
        <v>181</v>
      </c>
      <c r="AC103" s="156" t="s">
        <v>181</v>
      </c>
      <c r="AD103" s="156" t="s">
        <v>181</v>
      </c>
      <c r="AE103" s="156" t="s">
        <v>181</v>
      </c>
      <c r="AF103" s="156" t="s">
        <v>181</v>
      </c>
      <c r="AG103" s="156" t="s">
        <v>181</v>
      </c>
      <c r="AH103" s="156" t="s">
        <v>181</v>
      </c>
      <c r="AI103" s="156" t="s">
        <v>181</v>
      </c>
      <c r="AJ103" s="156" t="s">
        <v>181</v>
      </c>
      <c r="AK103" s="156" t="s">
        <v>181</v>
      </c>
      <c r="AL103" s="156" t="s">
        <v>181</v>
      </c>
      <c r="AM103" s="156" t="s">
        <v>181</v>
      </c>
      <c r="AN103" s="156" t="s">
        <v>181</v>
      </c>
      <c r="AO103" s="156" t="s">
        <v>181</v>
      </c>
      <c r="AP103" s="156" t="s">
        <v>181</v>
      </c>
      <c r="AQ103" s="156" t="s">
        <v>181</v>
      </c>
      <c r="AR103" s="205" t="s">
        <v>181</v>
      </c>
      <c r="AS103" s="205" t="s">
        <v>181</v>
      </c>
      <c r="AT103" s="205" t="s">
        <v>181</v>
      </c>
      <c r="AU103" s="205" t="s">
        <v>181</v>
      </c>
      <c r="AV103" s="205" t="s">
        <v>181</v>
      </c>
      <c r="AW103" s="205" t="s">
        <v>181</v>
      </c>
      <c r="AX103" s="205" t="s">
        <v>181</v>
      </c>
      <c r="AY103" s="205" t="s">
        <v>181</v>
      </c>
      <c r="AZ103" s="205" t="s">
        <v>181</v>
      </c>
      <c r="BA103" s="205" t="s">
        <v>181</v>
      </c>
      <c r="BB103" s="205" t="s">
        <v>181</v>
      </c>
      <c r="BC103" s="205"/>
      <c r="BD103" s="205"/>
      <c r="BE103" s="205"/>
      <c r="BF103" s="205"/>
      <c r="BG103" s="205"/>
      <c r="BH103" s="205"/>
      <c r="BI103" s="205"/>
      <c r="BJ103" s="205"/>
      <c r="BK103" s="205"/>
      <c r="BL103" s="205"/>
      <c r="BM103" s="205"/>
      <c r="BN103" s="205"/>
      <c r="BO103" s="205"/>
      <c r="BP103" s="205"/>
      <c r="BQ103" s="205"/>
      <c r="BR103" s="205"/>
      <c r="BS103" s="205"/>
      <c r="BT103" s="205"/>
      <c r="BU103" s="205"/>
      <c r="BV103" s="205"/>
      <c r="BW103" s="205"/>
      <c r="BX103" s="205"/>
      <c r="BY103" s="205"/>
      <c r="BZ103" s="205"/>
      <c r="CA103" s="205"/>
      <c r="CB103" s="205"/>
      <c r="CC103" s="205"/>
      <c r="CD103" s="205"/>
      <c r="CE103" s="205"/>
      <c r="CF103" s="205"/>
      <c r="CG103" s="205"/>
      <c r="CH103" s="205"/>
      <c r="CI103" s="205"/>
      <c r="CJ103" s="205"/>
      <c r="CK103" s="205"/>
      <c r="CL103" s="205"/>
      <c r="CM103" s="205"/>
      <c r="CN103" s="205"/>
      <c r="CO103" s="205"/>
      <c r="CP103" s="205"/>
      <c r="CQ103" s="205"/>
      <c r="CR103" s="205"/>
      <c r="CS103" s="205"/>
      <c r="CT103" s="205"/>
      <c r="CU103" s="205"/>
      <c r="CV103" s="205"/>
      <c r="CW103" s="205"/>
      <c r="CX103" s="205"/>
      <c r="CY103" s="205"/>
      <c r="CZ103" s="205"/>
      <c r="DA103" s="205"/>
      <c r="DB103" s="205"/>
      <c r="DC103" s="205"/>
      <c r="DD103" s="205"/>
      <c r="DE103" s="205"/>
      <c r="DF103" s="205"/>
      <c r="DG103" s="205"/>
      <c r="DH103" s="205"/>
      <c r="DI103" s="205"/>
      <c r="DJ103" s="205"/>
      <c r="DK103" s="205"/>
      <c r="DL103" s="205"/>
      <c r="DM103" s="205"/>
      <c r="DN103" s="205"/>
      <c r="DO103" s="205"/>
      <c r="DP103" s="205"/>
      <c r="DQ103" s="205"/>
      <c r="DR103" s="205"/>
      <c r="DS103" s="205"/>
      <c r="DT103" s="205"/>
      <c r="DU103" s="205"/>
      <c r="DV103" s="205"/>
      <c r="DW103" s="205"/>
      <c r="DX103" s="205"/>
      <c r="DY103" s="205"/>
      <c r="DZ103" s="205"/>
      <c r="EA103" s="205"/>
      <c r="EB103" s="205"/>
      <c r="EC103" s="205"/>
      <c r="ED103" s="205"/>
    </row>
    <row r="104" spans="21:134" ht="15" x14ac:dyDescent="0.25">
      <c r="U104" s="184" t="str">
        <f t="shared" si="2"/>
        <v/>
      </c>
      <c r="V104" s="205" t="s">
        <v>181</v>
      </c>
      <c r="W104" s="205" t="s">
        <v>181</v>
      </c>
      <c r="X104" s="205" t="s">
        <v>181</v>
      </c>
      <c r="Y104" s="205" t="s">
        <v>181</v>
      </c>
      <c r="Z104" s="205" t="s">
        <v>181</v>
      </c>
      <c r="AA104" s="156" t="s">
        <v>181</v>
      </c>
      <c r="AB104" s="156" t="s">
        <v>181</v>
      </c>
      <c r="AC104" s="156" t="s">
        <v>181</v>
      </c>
      <c r="AD104" s="156" t="s">
        <v>181</v>
      </c>
      <c r="AE104" s="156" t="s">
        <v>181</v>
      </c>
      <c r="AF104" s="156" t="s">
        <v>181</v>
      </c>
      <c r="AG104" s="156" t="s">
        <v>181</v>
      </c>
      <c r="AH104" s="156" t="s">
        <v>181</v>
      </c>
      <c r="AI104" s="156" t="s">
        <v>181</v>
      </c>
      <c r="AJ104" s="156" t="s">
        <v>181</v>
      </c>
      <c r="AK104" s="156" t="s">
        <v>181</v>
      </c>
      <c r="AL104" s="156" t="s">
        <v>181</v>
      </c>
      <c r="AM104" s="156" t="s">
        <v>181</v>
      </c>
      <c r="AN104" s="156" t="s">
        <v>181</v>
      </c>
      <c r="AO104" s="156" t="s">
        <v>181</v>
      </c>
      <c r="AP104" s="156" t="s">
        <v>181</v>
      </c>
      <c r="AQ104" s="156" t="s">
        <v>181</v>
      </c>
      <c r="AR104" s="205" t="s">
        <v>181</v>
      </c>
      <c r="AS104" s="205" t="s">
        <v>181</v>
      </c>
      <c r="AT104" s="205" t="s">
        <v>181</v>
      </c>
      <c r="AU104" s="205" t="s">
        <v>181</v>
      </c>
      <c r="AV104" s="205" t="s">
        <v>181</v>
      </c>
      <c r="AW104" s="205" t="s">
        <v>181</v>
      </c>
      <c r="AX104" s="205" t="s">
        <v>181</v>
      </c>
      <c r="AY104" s="205" t="s">
        <v>181</v>
      </c>
      <c r="AZ104" s="205" t="s">
        <v>181</v>
      </c>
      <c r="BA104" s="205" t="s">
        <v>181</v>
      </c>
      <c r="BB104" s="205" t="s">
        <v>181</v>
      </c>
      <c r="BC104" s="205"/>
      <c r="BD104" s="205"/>
      <c r="BE104" s="205"/>
      <c r="BF104" s="205"/>
      <c r="BG104" s="205"/>
      <c r="BH104" s="205"/>
      <c r="BI104" s="205"/>
      <c r="BJ104" s="205"/>
      <c r="BK104" s="205"/>
      <c r="BL104" s="205"/>
      <c r="BM104" s="205"/>
      <c r="BN104" s="205"/>
      <c r="BO104" s="205"/>
      <c r="BP104" s="205"/>
      <c r="BQ104" s="205"/>
      <c r="BR104" s="205"/>
      <c r="BS104" s="205"/>
      <c r="BT104" s="205"/>
      <c r="BU104" s="205"/>
      <c r="BV104" s="205"/>
      <c r="BW104" s="205"/>
      <c r="BX104" s="205"/>
      <c r="BY104" s="205"/>
      <c r="BZ104" s="205"/>
      <c r="CA104" s="205"/>
      <c r="CB104" s="205"/>
      <c r="CC104" s="205"/>
      <c r="CD104" s="205"/>
      <c r="CE104" s="205"/>
      <c r="CF104" s="205"/>
      <c r="CG104" s="205"/>
      <c r="CH104" s="205"/>
      <c r="CI104" s="205"/>
      <c r="CJ104" s="205"/>
      <c r="CK104" s="205"/>
      <c r="CL104" s="205"/>
      <c r="CM104" s="205"/>
      <c r="CN104" s="205"/>
      <c r="CO104" s="205"/>
      <c r="CP104" s="205"/>
      <c r="CQ104" s="205"/>
      <c r="CR104" s="205"/>
      <c r="CS104" s="205"/>
      <c r="CT104" s="205"/>
      <c r="CU104" s="205"/>
      <c r="CV104" s="205"/>
      <c r="CW104" s="205"/>
      <c r="CX104" s="205"/>
      <c r="CY104" s="205"/>
      <c r="CZ104" s="205"/>
      <c r="DA104" s="205"/>
      <c r="DB104" s="205"/>
      <c r="DC104" s="205"/>
      <c r="DD104" s="205"/>
      <c r="DE104" s="205"/>
      <c r="DF104" s="205"/>
      <c r="DG104" s="205"/>
      <c r="DH104" s="205"/>
      <c r="DI104" s="205"/>
      <c r="DJ104" s="205"/>
      <c r="DK104" s="205"/>
      <c r="DL104" s="205"/>
      <c r="DM104" s="205"/>
      <c r="DN104" s="205"/>
      <c r="DO104" s="205"/>
      <c r="DP104" s="205"/>
      <c r="DQ104" s="205"/>
      <c r="DR104" s="205"/>
      <c r="DS104" s="205"/>
      <c r="DT104" s="205"/>
      <c r="DU104" s="205"/>
      <c r="DV104" s="205"/>
      <c r="DW104" s="205"/>
      <c r="DX104" s="205"/>
      <c r="DY104" s="205"/>
      <c r="DZ104" s="205"/>
      <c r="EA104" s="205"/>
      <c r="EB104" s="205"/>
      <c r="EC104" s="205"/>
      <c r="ED104" s="205"/>
    </row>
    <row r="105" spans="21:134" ht="15" x14ac:dyDescent="0.25">
      <c r="U105" s="184" t="str">
        <f t="shared" si="2"/>
        <v/>
      </c>
      <c r="V105" s="205" t="s">
        <v>181</v>
      </c>
      <c r="W105" s="205" t="s">
        <v>181</v>
      </c>
      <c r="X105" s="205" t="s">
        <v>181</v>
      </c>
      <c r="Y105" s="205" t="s">
        <v>181</v>
      </c>
      <c r="Z105" s="205" t="s">
        <v>181</v>
      </c>
      <c r="AA105" s="156" t="s">
        <v>181</v>
      </c>
      <c r="AB105" s="156" t="s">
        <v>181</v>
      </c>
      <c r="AC105" s="156" t="s">
        <v>181</v>
      </c>
      <c r="AD105" s="156" t="s">
        <v>181</v>
      </c>
      <c r="AE105" s="156" t="s">
        <v>181</v>
      </c>
      <c r="AF105" s="156" t="s">
        <v>181</v>
      </c>
      <c r="AG105" s="156" t="s">
        <v>181</v>
      </c>
      <c r="AH105" s="156" t="s">
        <v>181</v>
      </c>
      <c r="AI105" s="156" t="s">
        <v>181</v>
      </c>
      <c r="AJ105" s="156" t="s">
        <v>181</v>
      </c>
      <c r="AK105" s="156" t="s">
        <v>181</v>
      </c>
      <c r="AL105" s="156" t="s">
        <v>181</v>
      </c>
      <c r="AM105" s="156" t="s">
        <v>181</v>
      </c>
      <c r="AN105" s="156" t="s">
        <v>181</v>
      </c>
      <c r="AO105" s="156" t="s">
        <v>181</v>
      </c>
      <c r="AP105" s="156" t="s">
        <v>181</v>
      </c>
      <c r="AQ105" s="156" t="s">
        <v>181</v>
      </c>
      <c r="AR105" s="205" t="s">
        <v>181</v>
      </c>
      <c r="AS105" s="205" t="s">
        <v>181</v>
      </c>
      <c r="AT105" s="205" t="s">
        <v>181</v>
      </c>
      <c r="AU105" s="205" t="s">
        <v>181</v>
      </c>
      <c r="AV105" s="205" t="s">
        <v>181</v>
      </c>
      <c r="AW105" s="205" t="s">
        <v>181</v>
      </c>
      <c r="AX105" s="205" t="s">
        <v>181</v>
      </c>
      <c r="AY105" s="205" t="s">
        <v>181</v>
      </c>
      <c r="AZ105" s="205" t="s">
        <v>181</v>
      </c>
      <c r="BA105" s="205" t="s">
        <v>181</v>
      </c>
      <c r="BB105" s="205" t="s">
        <v>181</v>
      </c>
      <c r="BC105" s="205"/>
      <c r="BD105" s="205"/>
      <c r="BE105" s="205"/>
      <c r="BF105" s="205"/>
      <c r="BG105" s="205"/>
      <c r="BH105" s="205"/>
      <c r="BI105" s="205"/>
      <c r="BJ105" s="205"/>
      <c r="BK105" s="205"/>
      <c r="BL105" s="205"/>
      <c r="BM105" s="205"/>
      <c r="BN105" s="205"/>
      <c r="BO105" s="205"/>
      <c r="BP105" s="205"/>
      <c r="BQ105" s="205"/>
      <c r="BR105" s="205"/>
      <c r="BS105" s="205"/>
      <c r="BT105" s="205"/>
      <c r="BU105" s="205"/>
      <c r="BV105" s="205"/>
      <c r="BW105" s="205"/>
      <c r="BX105" s="205"/>
      <c r="BY105" s="205"/>
      <c r="BZ105" s="205"/>
      <c r="CA105" s="205"/>
      <c r="CB105" s="205"/>
      <c r="CC105" s="205"/>
      <c r="CD105" s="205"/>
      <c r="CE105" s="205"/>
      <c r="CF105" s="205"/>
      <c r="CG105" s="205"/>
      <c r="CH105" s="205"/>
      <c r="CI105" s="205"/>
      <c r="CJ105" s="205"/>
      <c r="CK105" s="205"/>
      <c r="CL105" s="205"/>
      <c r="CM105" s="205"/>
      <c r="CN105" s="205"/>
      <c r="CO105" s="205"/>
      <c r="CP105" s="205"/>
      <c r="CQ105" s="205"/>
      <c r="CR105" s="205"/>
      <c r="CS105" s="205"/>
      <c r="CT105" s="205"/>
      <c r="CU105" s="205"/>
      <c r="CV105" s="205"/>
      <c r="CW105" s="205"/>
      <c r="CX105" s="205"/>
      <c r="CY105" s="205"/>
      <c r="CZ105" s="205"/>
      <c r="DA105" s="205"/>
      <c r="DB105" s="205"/>
      <c r="DC105" s="205"/>
      <c r="DD105" s="205"/>
      <c r="DE105" s="205"/>
      <c r="DF105" s="205"/>
      <c r="DG105" s="205"/>
      <c r="DH105" s="205"/>
      <c r="DI105" s="205"/>
      <c r="DJ105" s="205"/>
      <c r="DK105" s="205"/>
      <c r="DL105" s="205"/>
      <c r="DM105" s="205"/>
      <c r="DN105" s="205"/>
      <c r="DO105" s="205"/>
      <c r="DP105" s="205"/>
      <c r="DQ105" s="205"/>
      <c r="DR105" s="205"/>
      <c r="DS105" s="205"/>
      <c r="DT105" s="205"/>
      <c r="DU105" s="205"/>
      <c r="DV105" s="205"/>
      <c r="DW105" s="205"/>
      <c r="DX105" s="205"/>
      <c r="DY105" s="205"/>
      <c r="DZ105" s="205"/>
      <c r="EA105" s="205"/>
      <c r="EB105" s="205"/>
      <c r="EC105" s="205"/>
      <c r="ED105" s="205"/>
    </row>
    <row r="106" spans="21:134" ht="15" x14ac:dyDescent="0.25">
      <c r="U106" s="184" t="str">
        <f t="shared" si="2"/>
        <v/>
      </c>
      <c r="V106" s="205" t="s">
        <v>181</v>
      </c>
      <c r="W106" s="205" t="s">
        <v>181</v>
      </c>
      <c r="X106" s="205" t="s">
        <v>181</v>
      </c>
      <c r="Y106" s="205" t="s">
        <v>181</v>
      </c>
      <c r="Z106" s="205" t="s">
        <v>181</v>
      </c>
      <c r="AA106" s="156" t="s">
        <v>181</v>
      </c>
      <c r="AB106" s="156" t="s">
        <v>181</v>
      </c>
      <c r="AC106" s="156" t="s">
        <v>181</v>
      </c>
      <c r="AD106" s="156" t="s">
        <v>181</v>
      </c>
      <c r="AE106" s="156" t="s">
        <v>181</v>
      </c>
      <c r="AF106" s="156" t="s">
        <v>181</v>
      </c>
      <c r="AG106" s="156" t="s">
        <v>181</v>
      </c>
      <c r="AH106" s="156" t="s">
        <v>181</v>
      </c>
      <c r="AI106" s="156" t="s">
        <v>181</v>
      </c>
      <c r="AJ106" s="156" t="s">
        <v>181</v>
      </c>
      <c r="AK106" s="156" t="s">
        <v>181</v>
      </c>
      <c r="AL106" s="156" t="s">
        <v>181</v>
      </c>
      <c r="AM106" s="156" t="s">
        <v>181</v>
      </c>
      <c r="AN106" s="156" t="s">
        <v>181</v>
      </c>
      <c r="AO106" s="156" t="s">
        <v>181</v>
      </c>
      <c r="AP106" s="156" t="s">
        <v>181</v>
      </c>
      <c r="AQ106" s="156" t="s">
        <v>181</v>
      </c>
      <c r="AR106" s="205" t="s">
        <v>181</v>
      </c>
      <c r="AS106" s="205" t="s">
        <v>181</v>
      </c>
      <c r="AT106" s="205" t="s">
        <v>181</v>
      </c>
      <c r="AU106" s="205" t="s">
        <v>181</v>
      </c>
      <c r="AV106" s="205" t="s">
        <v>181</v>
      </c>
      <c r="AW106" s="205" t="s">
        <v>181</v>
      </c>
      <c r="AX106" s="205" t="s">
        <v>181</v>
      </c>
      <c r="AY106" s="205" t="s">
        <v>181</v>
      </c>
      <c r="AZ106" s="205" t="s">
        <v>181</v>
      </c>
      <c r="BA106" s="205" t="s">
        <v>181</v>
      </c>
      <c r="BB106" s="205" t="s">
        <v>181</v>
      </c>
      <c r="BC106" s="205"/>
      <c r="BD106" s="205"/>
      <c r="BE106" s="205"/>
      <c r="BF106" s="205"/>
      <c r="BG106" s="205"/>
      <c r="BH106" s="205"/>
      <c r="BI106" s="205"/>
      <c r="BJ106" s="205"/>
      <c r="BK106" s="205"/>
      <c r="BL106" s="205"/>
      <c r="BM106" s="205"/>
      <c r="BN106" s="205"/>
      <c r="BO106" s="205"/>
      <c r="BP106" s="205"/>
      <c r="BQ106" s="205"/>
      <c r="BR106" s="205"/>
      <c r="BS106" s="205"/>
      <c r="BT106" s="205"/>
      <c r="BU106" s="205"/>
      <c r="BV106" s="205"/>
      <c r="BW106" s="205"/>
      <c r="BX106" s="205"/>
      <c r="BY106" s="205"/>
      <c r="BZ106" s="205"/>
      <c r="CA106" s="205"/>
      <c r="CB106" s="205"/>
      <c r="CC106" s="205"/>
      <c r="CD106" s="205"/>
      <c r="CE106" s="205"/>
      <c r="CF106" s="205"/>
      <c r="CG106" s="205"/>
      <c r="CH106" s="205"/>
      <c r="CI106" s="205"/>
      <c r="CJ106" s="205"/>
      <c r="CK106" s="205"/>
      <c r="CL106" s="205"/>
      <c r="CM106" s="205"/>
      <c r="CN106" s="205"/>
      <c r="CO106" s="205"/>
      <c r="CP106" s="205"/>
      <c r="CQ106" s="205"/>
      <c r="CR106" s="205"/>
      <c r="CS106" s="205"/>
      <c r="CT106" s="205"/>
      <c r="CU106" s="205"/>
      <c r="CV106" s="205"/>
      <c r="CW106" s="205"/>
      <c r="CX106" s="205"/>
      <c r="CY106" s="205"/>
      <c r="CZ106" s="205"/>
      <c r="DA106" s="205"/>
      <c r="DB106" s="205"/>
      <c r="DC106" s="205"/>
      <c r="DD106" s="205"/>
      <c r="DE106" s="205"/>
      <c r="DF106" s="205"/>
      <c r="DG106" s="205"/>
      <c r="DH106" s="205"/>
      <c r="DI106" s="205"/>
      <c r="DJ106" s="205"/>
      <c r="DK106" s="205"/>
      <c r="DL106" s="205"/>
      <c r="DM106" s="205"/>
      <c r="DN106" s="205"/>
      <c r="DO106" s="205"/>
      <c r="DP106" s="205"/>
      <c r="DQ106" s="205"/>
      <c r="DR106" s="205"/>
      <c r="DS106" s="205"/>
      <c r="DT106" s="205"/>
      <c r="DU106" s="205"/>
      <c r="DV106" s="205"/>
      <c r="DW106" s="205"/>
      <c r="DX106" s="205"/>
      <c r="DY106" s="205"/>
      <c r="DZ106" s="205"/>
      <c r="EA106" s="205"/>
      <c r="EB106" s="205"/>
      <c r="EC106" s="205"/>
      <c r="ED106" s="205"/>
    </row>
    <row r="107" spans="21:134" ht="15" x14ac:dyDescent="0.25">
      <c r="U107" s="184" t="str">
        <f t="shared" si="2"/>
        <v/>
      </c>
      <c r="V107" s="205" t="s">
        <v>181</v>
      </c>
      <c r="W107" s="205" t="s">
        <v>181</v>
      </c>
      <c r="X107" s="205" t="s">
        <v>181</v>
      </c>
      <c r="Y107" s="205" t="s">
        <v>181</v>
      </c>
      <c r="Z107" s="205" t="s">
        <v>181</v>
      </c>
      <c r="AA107" s="156" t="s">
        <v>181</v>
      </c>
      <c r="AB107" s="156" t="s">
        <v>181</v>
      </c>
      <c r="AC107" s="156" t="s">
        <v>181</v>
      </c>
      <c r="AD107" s="156" t="s">
        <v>181</v>
      </c>
      <c r="AE107" s="156" t="s">
        <v>181</v>
      </c>
      <c r="AF107" s="156" t="s">
        <v>181</v>
      </c>
      <c r="AG107" s="156" t="s">
        <v>181</v>
      </c>
      <c r="AH107" s="156" t="s">
        <v>181</v>
      </c>
      <c r="AI107" s="156" t="s">
        <v>181</v>
      </c>
      <c r="AJ107" s="156" t="s">
        <v>181</v>
      </c>
      <c r="AK107" s="156" t="s">
        <v>181</v>
      </c>
      <c r="AL107" s="156" t="s">
        <v>181</v>
      </c>
      <c r="AM107" s="156" t="s">
        <v>181</v>
      </c>
      <c r="AN107" s="156" t="s">
        <v>181</v>
      </c>
      <c r="AO107" s="156" t="s">
        <v>181</v>
      </c>
      <c r="AP107" s="156" t="s">
        <v>181</v>
      </c>
      <c r="AQ107" s="156" t="s">
        <v>181</v>
      </c>
      <c r="AR107" s="205" t="s">
        <v>181</v>
      </c>
      <c r="AS107" s="205" t="s">
        <v>181</v>
      </c>
      <c r="AT107" s="205" t="s">
        <v>181</v>
      </c>
      <c r="AU107" s="205" t="s">
        <v>181</v>
      </c>
      <c r="AV107" s="205" t="s">
        <v>181</v>
      </c>
      <c r="AW107" s="205" t="s">
        <v>181</v>
      </c>
      <c r="AX107" s="205" t="s">
        <v>181</v>
      </c>
      <c r="AY107" s="205" t="s">
        <v>181</v>
      </c>
      <c r="AZ107" s="205" t="s">
        <v>181</v>
      </c>
      <c r="BA107" s="205" t="s">
        <v>181</v>
      </c>
      <c r="BB107" s="205" t="s">
        <v>181</v>
      </c>
      <c r="BC107" s="205"/>
      <c r="BD107" s="205"/>
      <c r="BE107" s="205"/>
      <c r="BF107" s="205"/>
      <c r="BG107" s="205"/>
      <c r="BH107" s="205"/>
      <c r="BI107" s="205"/>
      <c r="BJ107" s="205"/>
      <c r="BK107" s="205"/>
      <c r="BL107" s="205"/>
      <c r="BM107" s="205"/>
      <c r="BN107" s="205"/>
      <c r="BO107" s="205"/>
      <c r="BP107" s="205"/>
      <c r="BQ107" s="205"/>
      <c r="BR107" s="205"/>
      <c r="BS107" s="205"/>
      <c r="BT107" s="205"/>
      <c r="BU107" s="205"/>
      <c r="BV107" s="205"/>
      <c r="BW107" s="205"/>
      <c r="BX107" s="205"/>
      <c r="BY107" s="205"/>
      <c r="BZ107" s="205"/>
      <c r="CA107" s="205"/>
      <c r="CB107" s="205"/>
      <c r="CC107" s="205"/>
      <c r="CD107" s="205"/>
      <c r="CE107" s="205"/>
      <c r="CF107" s="205"/>
      <c r="CG107" s="205"/>
      <c r="CH107" s="205"/>
      <c r="CI107" s="205"/>
      <c r="CJ107" s="205"/>
      <c r="CK107" s="205"/>
      <c r="CL107" s="205"/>
      <c r="CM107" s="205"/>
      <c r="CN107" s="205"/>
      <c r="CO107" s="205"/>
      <c r="CP107" s="205"/>
      <c r="CQ107" s="205"/>
      <c r="CR107" s="205"/>
      <c r="CS107" s="205"/>
      <c r="CT107" s="205"/>
      <c r="CU107" s="205"/>
      <c r="CV107" s="205"/>
      <c r="CW107" s="205"/>
      <c r="CX107" s="205"/>
      <c r="CY107" s="205"/>
      <c r="CZ107" s="205"/>
      <c r="DA107" s="205"/>
      <c r="DB107" s="205"/>
      <c r="DC107" s="205"/>
      <c r="DD107" s="205"/>
      <c r="DE107" s="205"/>
      <c r="DF107" s="205"/>
      <c r="DG107" s="205"/>
      <c r="DH107" s="205"/>
      <c r="DI107" s="205"/>
      <c r="DJ107" s="205"/>
      <c r="DK107" s="205"/>
      <c r="DL107" s="205"/>
      <c r="DM107" s="205"/>
      <c r="DN107" s="205"/>
      <c r="DO107" s="205"/>
      <c r="DP107" s="205"/>
      <c r="DQ107" s="205"/>
      <c r="DR107" s="205"/>
      <c r="DS107" s="205"/>
      <c r="DT107" s="205"/>
      <c r="DU107" s="205"/>
      <c r="DV107" s="205"/>
      <c r="DW107" s="205"/>
      <c r="DX107" s="205"/>
      <c r="DY107" s="205"/>
      <c r="DZ107" s="205"/>
      <c r="EA107" s="205"/>
      <c r="EB107" s="205"/>
      <c r="EC107" s="205"/>
      <c r="ED107" s="205"/>
    </row>
    <row r="108" spans="21:134" ht="15" x14ac:dyDescent="0.25">
      <c r="U108" s="184" t="str">
        <f t="shared" si="2"/>
        <v/>
      </c>
      <c r="V108" s="205" t="s">
        <v>181</v>
      </c>
      <c r="W108" s="205" t="s">
        <v>181</v>
      </c>
      <c r="X108" s="205" t="s">
        <v>181</v>
      </c>
      <c r="Y108" s="205" t="s">
        <v>181</v>
      </c>
      <c r="Z108" s="205" t="s">
        <v>181</v>
      </c>
      <c r="AA108" s="156" t="s">
        <v>181</v>
      </c>
      <c r="AB108" s="156" t="s">
        <v>181</v>
      </c>
      <c r="AC108" s="156" t="s">
        <v>181</v>
      </c>
      <c r="AD108" s="156" t="s">
        <v>181</v>
      </c>
      <c r="AE108" s="156" t="s">
        <v>181</v>
      </c>
      <c r="AF108" s="156" t="s">
        <v>181</v>
      </c>
      <c r="AG108" s="156" t="s">
        <v>181</v>
      </c>
      <c r="AH108" s="156" t="s">
        <v>181</v>
      </c>
      <c r="AI108" s="156" t="s">
        <v>181</v>
      </c>
      <c r="AJ108" s="156" t="s">
        <v>181</v>
      </c>
      <c r="AK108" s="156" t="s">
        <v>181</v>
      </c>
      <c r="AL108" s="156" t="s">
        <v>181</v>
      </c>
      <c r="AM108" s="156" t="s">
        <v>181</v>
      </c>
      <c r="AN108" s="156" t="s">
        <v>181</v>
      </c>
      <c r="AO108" s="156" t="s">
        <v>181</v>
      </c>
      <c r="AP108" s="156" t="s">
        <v>181</v>
      </c>
      <c r="AQ108" s="156" t="s">
        <v>181</v>
      </c>
      <c r="AR108" s="205" t="s">
        <v>181</v>
      </c>
      <c r="AS108" s="205" t="s">
        <v>181</v>
      </c>
      <c r="AT108" s="205" t="s">
        <v>181</v>
      </c>
      <c r="AU108" s="205" t="s">
        <v>181</v>
      </c>
      <c r="AV108" s="205" t="s">
        <v>181</v>
      </c>
      <c r="AW108" s="205" t="s">
        <v>181</v>
      </c>
      <c r="AX108" s="205" t="s">
        <v>181</v>
      </c>
      <c r="AY108" s="205" t="s">
        <v>181</v>
      </c>
      <c r="AZ108" s="205" t="s">
        <v>181</v>
      </c>
      <c r="BA108" s="205" t="s">
        <v>181</v>
      </c>
      <c r="BB108" s="205" t="s">
        <v>181</v>
      </c>
      <c r="BC108" s="205"/>
      <c r="BD108" s="205"/>
      <c r="BE108" s="205"/>
      <c r="BF108" s="205"/>
      <c r="BG108" s="205"/>
      <c r="BH108" s="205"/>
      <c r="BI108" s="205"/>
      <c r="BJ108" s="205"/>
      <c r="BK108" s="205"/>
      <c r="BL108" s="205"/>
      <c r="BM108" s="205"/>
      <c r="BN108" s="205"/>
      <c r="BO108" s="205"/>
      <c r="BP108" s="205"/>
      <c r="BQ108" s="205"/>
      <c r="BR108" s="205"/>
      <c r="BS108" s="205"/>
      <c r="BT108" s="205"/>
      <c r="BU108" s="205"/>
      <c r="BV108" s="205"/>
      <c r="BW108" s="205"/>
      <c r="BX108" s="205"/>
      <c r="BY108" s="205"/>
      <c r="BZ108" s="205"/>
      <c r="CA108" s="205"/>
      <c r="CB108" s="205"/>
      <c r="CC108" s="205"/>
      <c r="CD108" s="205"/>
      <c r="CE108" s="205"/>
      <c r="CF108" s="205"/>
      <c r="CG108" s="205"/>
      <c r="CH108" s="205"/>
      <c r="CI108" s="205"/>
      <c r="CJ108" s="205"/>
      <c r="CK108" s="205"/>
      <c r="CL108" s="205"/>
      <c r="CM108" s="205"/>
      <c r="CN108" s="205"/>
      <c r="CO108" s="205"/>
      <c r="CP108" s="205"/>
      <c r="CQ108" s="205"/>
      <c r="CR108" s="205"/>
      <c r="CS108" s="205"/>
      <c r="CT108" s="205"/>
      <c r="CU108" s="205"/>
      <c r="CV108" s="205"/>
      <c r="CW108" s="205"/>
      <c r="CX108" s="205"/>
      <c r="CY108" s="205"/>
      <c r="CZ108" s="205"/>
      <c r="DA108" s="205"/>
      <c r="DB108" s="205"/>
      <c r="DC108" s="205"/>
      <c r="DD108" s="205"/>
      <c r="DE108" s="205"/>
      <c r="DF108" s="205"/>
      <c r="DG108" s="205"/>
      <c r="DH108" s="205"/>
      <c r="DI108" s="205"/>
      <c r="DJ108" s="205"/>
      <c r="DK108" s="205"/>
      <c r="DL108" s="205"/>
      <c r="DM108" s="205"/>
      <c r="DN108" s="205"/>
      <c r="DO108" s="205"/>
      <c r="DP108" s="205"/>
      <c r="DQ108" s="205"/>
      <c r="DR108" s="205"/>
      <c r="DS108" s="205"/>
      <c r="DT108" s="205"/>
      <c r="DU108" s="205"/>
      <c r="DV108" s="205"/>
      <c r="DW108" s="205"/>
      <c r="DX108" s="205"/>
      <c r="DY108" s="205"/>
      <c r="DZ108" s="205"/>
      <c r="EA108" s="205"/>
      <c r="EB108" s="205"/>
      <c r="EC108" s="205"/>
      <c r="ED108" s="205"/>
    </row>
    <row r="109" spans="21:134" ht="15" x14ac:dyDescent="0.25">
      <c r="U109" s="184" t="str">
        <f t="shared" si="2"/>
        <v/>
      </c>
      <c r="V109" s="205" t="s">
        <v>181</v>
      </c>
      <c r="W109" s="205" t="s">
        <v>181</v>
      </c>
      <c r="X109" s="205" t="s">
        <v>181</v>
      </c>
      <c r="Y109" s="205" t="s">
        <v>181</v>
      </c>
      <c r="Z109" s="205" t="s">
        <v>181</v>
      </c>
      <c r="AA109" s="156" t="s">
        <v>181</v>
      </c>
      <c r="AB109" s="156" t="s">
        <v>181</v>
      </c>
      <c r="AC109" s="156" t="s">
        <v>181</v>
      </c>
      <c r="AD109" s="156" t="s">
        <v>181</v>
      </c>
      <c r="AE109" s="156" t="s">
        <v>181</v>
      </c>
      <c r="AF109" s="156" t="s">
        <v>181</v>
      </c>
      <c r="AG109" s="156" t="s">
        <v>181</v>
      </c>
      <c r="AH109" s="156" t="s">
        <v>181</v>
      </c>
      <c r="AI109" s="156" t="s">
        <v>181</v>
      </c>
      <c r="AJ109" s="156" t="s">
        <v>181</v>
      </c>
      <c r="AK109" s="156" t="s">
        <v>181</v>
      </c>
      <c r="AL109" s="156" t="s">
        <v>181</v>
      </c>
      <c r="AM109" s="156" t="s">
        <v>181</v>
      </c>
      <c r="AN109" s="156" t="s">
        <v>181</v>
      </c>
      <c r="AO109" s="156" t="s">
        <v>181</v>
      </c>
      <c r="AP109" s="156" t="s">
        <v>181</v>
      </c>
      <c r="AQ109" s="156" t="s">
        <v>181</v>
      </c>
      <c r="AR109" s="205" t="s">
        <v>181</v>
      </c>
      <c r="AS109" s="205" t="s">
        <v>181</v>
      </c>
      <c r="AT109" s="205" t="s">
        <v>181</v>
      </c>
      <c r="AU109" s="205" t="s">
        <v>181</v>
      </c>
      <c r="AV109" s="205" t="s">
        <v>181</v>
      </c>
      <c r="AW109" s="205" t="s">
        <v>181</v>
      </c>
      <c r="AX109" s="205" t="s">
        <v>181</v>
      </c>
      <c r="AY109" s="205" t="s">
        <v>181</v>
      </c>
      <c r="AZ109" s="205" t="s">
        <v>181</v>
      </c>
      <c r="BA109" s="205" t="s">
        <v>181</v>
      </c>
      <c r="BB109" s="205" t="s">
        <v>181</v>
      </c>
      <c r="BC109" s="205"/>
      <c r="BD109" s="205"/>
      <c r="BE109" s="205"/>
      <c r="BF109" s="205"/>
      <c r="BG109" s="205"/>
      <c r="BH109" s="205"/>
      <c r="BI109" s="205"/>
      <c r="BJ109" s="205"/>
      <c r="BK109" s="205"/>
      <c r="BL109" s="205"/>
      <c r="BM109" s="205"/>
      <c r="BN109" s="205"/>
      <c r="BO109" s="205"/>
      <c r="BP109" s="205"/>
      <c r="BQ109" s="205"/>
      <c r="BR109" s="205"/>
      <c r="BS109" s="205"/>
      <c r="BT109" s="205"/>
      <c r="BU109" s="205"/>
      <c r="BV109" s="205"/>
      <c r="BW109" s="205"/>
      <c r="BX109" s="205"/>
      <c r="BY109" s="205"/>
      <c r="BZ109" s="205"/>
      <c r="CA109" s="205"/>
      <c r="CB109" s="205"/>
      <c r="CC109" s="205"/>
      <c r="CD109" s="205"/>
      <c r="CE109" s="205"/>
      <c r="CF109" s="205"/>
      <c r="CG109" s="205"/>
      <c r="CH109" s="205"/>
      <c r="CI109" s="205"/>
      <c r="CJ109" s="205"/>
      <c r="CK109" s="205"/>
      <c r="CL109" s="205"/>
      <c r="CM109" s="205"/>
      <c r="CN109" s="205"/>
      <c r="CO109" s="205"/>
      <c r="CP109" s="205"/>
      <c r="CQ109" s="205"/>
      <c r="CR109" s="205"/>
      <c r="CS109" s="205"/>
      <c r="CT109" s="205"/>
      <c r="CU109" s="205"/>
      <c r="CV109" s="205"/>
      <c r="CW109" s="205"/>
      <c r="CX109" s="205"/>
      <c r="CY109" s="205"/>
      <c r="CZ109" s="205"/>
      <c r="DA109" s="205"/>
      <c r="DB109" s="205"/>
      <c r="DC109" s="205"/>
      <c r="DD109" s="205"/>
      <c r="DE109" s="205"/>
      <c r="DF109" s="205"/>
      <c r="DG109" s="205"/>
      <c r="DH109" s="205"/>
      <c r="DI109" s="205"/>
      <c r="DJ109" s="205"/>
      <c r="DK109" s="205"/>
      <c r="DL109" s="205"/>
      <c r="DM109" s="205"/>
      <c r="DN109" s="205"/>
      <c r="DO109" s="205"/>
      <c r="DP109" s="205"/>
      <c r="DQ109" s="205"/>
      <c r="DR109" s="205"/>
      <c r="DS109" s="205"/>
      <c r="DT109" s="205"/>
      <c r="DU109" s="205"/>
      <c r="DV109" s="205"/>
      <c r="DW109" s="205"/>
      <c r="DX109" s="205"/>
      <c r="DY109" s="205"/>
      <c r="DZ109" s="205"/>
      <c r="EA109" s="205"/>
      <c r="EB109" s="205"/>
      <c r="EC109" s="205"/>
      <c r="ED109" s="205"/>
    </row>
    <row r="110" spans="21:134" ht="15" x14ac:dyDescent="0.25">
      <c r="U110" s="184" t="str">
        <f t="shared" si="2"/>
        <v/>
      </c>
      <c r="V110" s="205" t="s">
        <v>181</v>
      </c>
      <c r="W110" s="205" t="s">
        <v>181</v>
      </c>
      <c r="X110" s="205" t="s">
        <v>181</v>
      </c>
      <c r="Y110" s="205" t="s">
        <v>181</v>
      </c>
      <c r="Z110" s="205" t="s">
        <v>181</v>
      </c>
      <c r="AA110" s="156" t="s">
        <v>181</v>
      </c>
      <c r="AB110" s="156" t="s">
        <v>181</v>
      </c>
      <c r="AC110" s="156" t="s">
        <v>181</v>
      </c>
      <c r="AD110" s="156" t="s">
        <v>181</v>
      </c>
      <c r="AE110" s="156" t="s">
        <v>181</v>
      </c>
      <c r="AF110" s="156" t="s">
        <v>181</v>
      </c>
      <c r="AG110" s="156" t="s">
        <v>181</v>
      </c>
      <c r="AH110" s="156" t="s">
        <v>181</v>
      </c>
      <c r="AI110" s="156" t="s">
        <v>181</v>
      </c>
      <c r="AJ110" s="156" t="s">
        <v>181</v>
      </c>
      <c r="AK110" s="156" t="s">
        <v>181</v>
      </c>
      <c r="AL110" s="156" t="s">
        <v>181</v>
      </c>
      <c r="AM110" s="156" t="s">
        <v>181</v>
      </c>
      <c r="AN110" s="156" t="s">
        <v>181</v>
      </c>
      <c r="AO110" s="156" t="s">
        <v>181</v>
      </c>
      <c r="AP110" s="156" t="s">
        <v>181</v>
      </c>
      <c r="AQ110" s="156" t="s">
        <v>181</v>
      </c>
      <c r="AR110" s="205" t="s">
        <v>181</v>
      </c>
      <c r="AS110" s="205" t="s">
        <v>181</v>
      </c>
      <c r="AT110" s="205" t="s">
        <v>181</v>
      </c>
      <c r="AU110" s="205" t="s">
        <v>181</v>
      </c>
      <c r="AV110" s="205" t="s">
        <v>181</v>
      </c>
      <c r="AW110" s="205" t="s">
        <v>181</v>
      </c>
      <c r="AX110" s="205" t="s">
        <v>181</v>
      </c>
      <c r="AY110" s="205" t="s">
        <v>181</v>
      </c>
      <c r="AZ110" s="205" t="s">
        <v>181</v>
      </c>
      <c r="BA110" s="205" t="s">
        <v>181</v>
      </c>
      <c r="BB110" s="205" t="s">
        <v>181</v>
      </c>
      <c r="BC110" s="205"/>
      <c r="BD110" s="205"/>
      <c r="BE110" s="205"/>
      <c r="BF110" s="205"/>
      <c r="BG110" s="205"/>
      <c r="BH110" s="205"/>
      <c r="BI110" s="205"/>
      <c r="BJ110" s="205"/>
      <c r="BK110" s="205"/>
      <c r="BL110" s="205"/>
      <c r="BM110" s="205"/>
      <c r="BN110" s="205"/>
      <c r="BO110" s="205"/>
      <c r="BP110" s="205"/>
      <c r="BQ110" s="205"/>
      <c r="BR110" s="205"/>
      <c r="BS110" s="205"/>
      <c r="BT110" s="205"/>
      <c r="BU110" s="205"/>
      <c r="BV110" s="205"/>
      <c r="BW110" s="205"/>
      <c r="BX110" s="205"/>
      <c r="BY110" s="205"/>
      <c r="BZ110" s="205"/>
      <c r="CA110" s="205"/>
      <c r="CB110" s="205"/>
      <c r="CC110" s="205"/>
      <c r="CD110" s="205"/>
      <c r="CE110" s="205"/>
      <c r="CF110" s="205"/>
      <c r="CG110" s="205"/>
      <c r="CH110" s="205"/>
      <c r="CI110" s="205"/>
      <c r="CJ110" s="205"/>
      <c r="CK110" s="205"/>
      <c r="CL110" s="205"/>
      <c r="CM110" s="205"/>
      <c r="CN110" s="205"/>
      <c r="CO110" s="205"/>
      <c r="CP110" s="205"/>
      <c r="CQ110" s="205"/>
      <c r="CR110" s="205"/>
      <c r="CS110" s="205"/>
      <c r="CT110" s="205"/>
      <c r="CU110" s="205"/>
      <c r="CV110" s="205"/>
      <c r="CW110" s="205"/>
      <c r="CX110" s="205"/>
      <c r="CY110" s="205"/>
      <c r="CZ110" s="205"/>
      <c r="DA110" s="205"/>
      <c r="DB110" s="205"/>
      <c r="DC110" s="205"/>
      <c r="DD110" s="205"/>
      <c r="DE110" s="205"/>
      <c r="DF110" s="205"/>
      <c r="DG110" s="205"/>
      <c r="DH110" s="205"/>
      <c r="DI110" s="205"/>
      <c r="DJ110" s="205"/>
      <c r="DK110" s="205"/>
      <c r="DL110" s="205"/>
      <c r="DM110" s="205"/>
      <c r="DN110" s="205"/>
      <c r="DO110" s="205"/>
      <c r="DP110" s="205"/>
      <c r="DQ110" s="205"/>
      <c r="DR110" s="205"/>
      <c r="DS110" s="205"/>
      <c r="DT110" s="205"/>
      <c r="DU110" s="205"/>
      <c r="DV110" s="205"/>
      <c r="DW110" s="205"/>
      <c r="DX110" s="205"/>
      <c r="DY110" s="205"/>
      <c r="DZ110" s="205"/>
      <c r="EA110" s="205"/>
      <c r="EB110" s="205"/>
      <c r="EC110" s="205"/>
      <c r="ED110" s="205"/>
    </row>
    <row r="111" spans="21:134" ht="15" x14ac:dyDescent="0.25">
      <c r="U111" s="184" t="str">
        <f t="shared" si="2"/>
        <v/>
      </c>
      <c r="V111" s="205" t="s">
        <v>181</v>
      </c>
      <c r="W111" s="205" t="s">
        <v>181</v>
      </c>
      <c r="X111" s="205" t="s">
        <v>181</v>
      </c>
      <c r="Y111" s="205" t="s">
        <v>181</v>
      </c>
      <c r="Z111" s="205" t="s">
        <v>181</v>
      </c>
      <c r="AA111" s="156" t="s">
        <v>181</v>
      </c>
      <c r="AB111" s="156" t="s">
        <v>181</v>
      </c>
      <c r="AC111" s="156" t="s">
        <v>181</v>
      </c>
      <c r="AD111" s="156" t="s">
        <v>181</v>
      </c>
      <c r="AE111" s="156" t="s">
        <v>181</v>
      </c>
      <c r="AF111" s="156" t="s">
        <v>181</v>
      </c>
      <c r="AG111" s="156" t="s">
        <v>181</v>
      </c>
      <c r="AH111" s="156" t="s">
        <v>181</v>
      </c>
      <c r="AI111" s="156" t="s">
        <v>181</v>
      </c>
      <c r="AJ111" s="156" t="s">
        <v>181</v>
      </c>
      <c r="AK111" s="156" t="s">
        <v>181</v>
      </c>
      <c r="AL111" s="156" t="s">
        <v>181</v>
      </c>
      <c r="AM111" s="156" t="s">
        <v>181</v>
      </c>
      <c r="AN111" s="156" t="s">
        <v>181</v>
      </c>
      <c r="AO111" s="156" t="s">
        <v>181</v>
      </c>
      <c r="AP111" s="156" t="s">
        <v>181</v>
      </c>
      <c r="AQ111" s="156" t="s">
        <v>181</v>
      </c>
      <c r="AR111" s="205" t="s">
        <v>181</v>
      </c>
      <c r="AS111" s="205" t="s">
        <v>181</v>
      </c>
      <c r="AT111" s="205" t="s">
        <v>181</v>
      </c>
      <c r="AU111" s="205" t="s">
        <v>181</v>
      </c>
      <c r="AV111" s="205" t="s">
        <v>181</v>
      </c>
      <c r="AW111" s="205" t="s">
        <v>181</v>
      </c>
      <c r="AX111" s="205" t="s">
        <v>181</v>
      </c>
      <c r="AY111" s="205" t="s">
        <v>181</v>
      </c>
      <c r="AZ111" s="205" t="s">
        <v>181</v>
      </c>
      <c r="BA111" s="205" t="s">
        <v>181</v>
      </c>
      <c r="BB111" s="205" t="s">
        <v>181</v>
      </c>
      <c r="BC111" s="205"/>
      <c r="BD111" s="205"/>
      <c r="BE111" s="205"/>
      <c r="BF111" s="205"/>
      <c r="BG111" s="205"/>
      <c r="BH111" s="205"/>
      <c r="BI111" s="205"/>
      <c r="BJ111" s="205"/>
      <c r="BK111" s="205"/>
      <c r="BL111" s="205"/>
      <c r="BM111" s="205"/>
      <c r="BN111" s="205"/>
      <c r="BO111" s="205"/>
      <c r="BP111" s="205"/>
      <c r="BQ111" s="205"/>
      <c r="BR111" s="205"/>
      <c r="BS111" s="205"/>
      <c r="BT111" s="205"/>
      <c r="BU111" s="205"/>
      <c r="BV111" s="205"/>
      <c r="BW111" s="205"/>
      <c r="BX111" s="205"/>
      <c r="BY111" s="205"/>
      <c r="BZ111" s="205"/>
      <c r="CA111" s="205"/>
      <c r="CB111" s="205"/>
      <c r="CC111" s="205"/>
      <c r="CD111" s="205"/>
      <c r="CE111" s="205"/>
      <c r="CF111" s="205"/>
      <c r="CG111" s="205"/>
      <c r="CH111" s="205"/>
      <c r="CI111" s="205"/>
      <c r="CJ111" s="205"/>
      <c r="CK111" s="205"/>
      <c r="CL111" s="205"/>
      <c r="CM111" s="205"/>
      <c r="CN111" s="205"/>
      <c r="CO111" s="205"/>
      <c r="CP111" s="205"/>
      <c r="CQ111" s="205"/>
      <c r="CR111" s="205"/>
      <c r="CS111" s="205"/>
      <c r="CT111" s="205"/>
      <c r="CU111" s="205"/>
      <c r="CV111" s="205"/>
      <c r="CW111" s="205"/>
      <c r="CX111" s="205"/>
      <c r="CY111" s="205"/>
      <c r="CZ111" s="205"/>
      <c r="DA111" s="205"/>
      <c r="DB111" s="205"/>
      <c r="DC111" s="205"/>
      <c r="DD111" s="205"/>
      <c r="DE111" s="205"/>
      <c r="DF111" s="205"/>
      <c r="DG111" s="205"/>
      <c r="DH111" s="205"/>
      <c r="DI111" s="205"/>
      <c r="DJ111" s="205"/>
      <c r="DK111" s="205"/>
      <c r="DL111" s="205"/>
      <c r="DM111" s="205"/>
      <c r="DN111" s="205"/>
      <c r="DO111" s="205"/>
      <c r="DP111" s="205"/>
      <c r="DQ111" s="205"/>
      <c r="DR111" s="205"/>
      <c r="DS111" s="205"/>
      <c r="DT111" s="205"/>
      <c r="DU111" s="205"/>
      <c r="DV111" s="205"/>
      <c r="DW111" s="205"/>
      <c r="DX111" s="205"/>
      <c r="DY111" s="205"/>
      <c r="DZ111" s="205"/>
      <c r="EA111" s="205"/>
      <c r="EB111" s="205"/>
      <c r="EC111" s="205"/>
      <c r="ED111" s="205"/>
    </row>
    <row r="112" spans="21:134" ht="15" x14ac:dyDescent="0.25">
      <c r="U112" s="184" t="str">
        <f t="shared" si="2"/>
        <v/>
      </c>
      <c r="V112" s="205" t="s">
        <v>181</v>
      </c>
      <c r="W112" s="205" t="s">
        <v>181</v>
      </c>
      <c r="X112" s="205" t="s">
        <v>181</v>
      </c>
      <c r="Y112" s="205" t="s">
        <v>181</v>
      </c>
      <c r="Z112" s="205" t="s">
        <v>181</v>
      </c>
      <c r="AA112" s="156" t="s">
        <v>181</v>
      </c>
      <c r="AB112" s="156" t="s">
        <v>181</v>
      </c>
      <c r="AC112" s="156" t="s">
        <v>181</v>
      </c>
      <c r="AD112" s="156" t="s">
        <v>181</v>
      </c>
      <c r="AE112" s="156" t="s">
        <v>181</v>
      </c>
      <c r="AF112" s="156" t="s">
        <v>181</v>
      </c>
      <c r="AG112" s="156" t="s">
        <v>181</v>
      </c>
      <c r="AH112" s="156" t="s">
        <v>181</v>
      </c>
      <c r="AI112" s="156" t="s">
        <v>181</v>
      </c>
      <c r="AJ112" s="156" t="s">
        <v>181</v>
      </c>
      <c r="AK112" s="156" t="s">
        <v>181</v>
      </c>
      <c r="AL112" s="156" t="s">
        <v>181</v>
      </c>
      <c r="AM112" s="156" t="s">
        <v>181</v>
      </c>
      <c r="AN112" s="156" t="s">
        <v>181</v>
      </c>
      <c r="AO112" s="156" t="s">
        <v>181</v>
      </c>
      <c r="AP112" s="156" t="s">
        <v>181</v>
      </c>
      <c r="AQ112" s="156" t="s">
        <v>181</v>
      </c>
      <c r="AR112" s="205" t="s">
        <v>181</v>
      </c>
      <c r="AS112" s="205" t="s">
        <v>181</v>
      </c>
      <c r="AT112" s="205" t="s">
        <v>181</v>
      </c>
      <c r="AU112" s="205" t="s">
        <v>181</v>
      </c>
      <c r="AV112" s="205" t="s">
        <v>181</v>
      </c>
      <c r="AW112" s="205" t="s">
        <v>181</v>
      </c>
      <c r="AX112" s="205" t="s">
        <v>181</v>
      </c>
      <c r="AY112" s="205" t="s">
        <v>181</v>
      </c>
      <c r="AZ112" s="205" t="s">
        <v>181</v>
      </c>
      <c r="BA112" s="205" t="s">
        <v>181</v>
      </c>
      <c r="BB112" s="205" t="s">
        <v>181</v>
      </c>
      <c r="BC112" s="205"/>
      <c r="BD112" s="205"/>
      <c r="BE112" s="205"/>
      <c r="BF112" s="205"/>
      <c r="BG112" s="205"/>
      <c r="BH112" s="205"/>
      <c r="BI112" s="205"/>
      <c r="BJ112" s="205"/>
      <c r="BK112" s="205"/>
      <c r="BL112" s="205"/>
      <c r="BM112" s="205"/>
      <c r="BN112" s="205"/>
      <c r="BO112" s="205"/>
      <c r="BP112" s="205"/>
      <c r="BQ112" s="205"/>
      <c r="BR112" s="205"/>
      <c r="BS112" s="205"/>
      <c r="BT112" s="205"/>
      <c r="BU112" s="205"/>
      <c r="BV112" s="205"/>
      <c r="BW112" s="205"/>
      <c r="BX112" s="205"/>
      <c r="BY112" s="205"/>
      <c r="BZ112" s="205"/>
      <c r="CA112" s="205"/>
      <c r="CB112" s="205"/>
      <c r="CC112" s="205"/>
      <c r="CD112" s="205"/>
      <c r="CE112" s="205"/>
      <c r="CF112" s="205"/>
      <c r="CG112" s="205"/>
      <c r="CH112" s="205"/>
      <c r="CI112" s="205"/>
      <c r="CJ112" s="205"/>
      <c r="CK112" s="205"/>
      <c r="CL112" s="205"/>
      <c r="CM112" s="205"/>
      <c r="CN112" s="205"/>
      <c r="CO112" s="205"/>
      <c r="CP112" s="205"/>
      <c r="CQ112" s="205"/>
      <c r="CR112" s="205"/>
      <c r="CS112" s="205"/>
      <c r="CT112" s="205"/>
      <c r="CU112" s="205"/>
      <c r="CV112" s="205"/>
      <c r="CW112" s="205"/>
      <c r="CX112" s="205"/>
      <c r="CY112" s="205"/>
      <c r="CZ112" s="205"/>
      <c r="DA112" s="205"/>
      <c r="DB112" s="205"/>
      <c r="DC112" s="205"/>
      <c r="DD112" s="205"/>
      <c r="DE112" s="205"/>
      <c r="DF112" s="205"/>
      <c r="DG112" s="205"/>
      <c r="DH112" s="205"/>
      <c r="DI112" s="205"/>
      <c r="DJ112" s="205"/>
      <c r="DK112" s="205"/>
      <c r="DL112" s="205"/>
      <c r="DM112" s="205"/>
      <c r="DN112" s="205"/>
      <c r="DO112" s="205"/>
      <c r="DP112" s="205"/>
      <c r="DQ112" s="205"/>
      <c r="DR112" s="205"/>
      <c r="DS112" s="205"/>
      <c r="DT112" s="205"/>
      <c r="DU112" s="205"/>
      <c r="DV112" s="205"/>
      <c r="DW112" s="205"/>
      <c r="DX112" s="205"/>
      <c r="DY112" s="205"/>
      <c r="DZ112" s="205"/>
      <c r="EA112" s="205"/>
      <c r="EB112" s="205"/>
      <c r="EC112" s="205"/>
      <c r="ED112" s="205"/>
    </row>
  </sheetData>
  <mergeCells count="9">
    <mergeCell ref="Y1:BB1"/>
    <mergeCell ref="V1:X1"/>
    <mergeCell ref="B46:Q46"/>
    <mergeCell ref="B47:Q47"/>
    <mergeCell ref="B48:Q48"/>
    <mergeCell ref="B37:Q37"/>
    <mergeCell ref="B38:Q38"/>
    <mergeCell ref="B39:Q39"/>
    <mergeCell ref="I2:P3"/>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B47:B48">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19050</xdr:rowOff>
                  </from>
                  <to>
                    <xdr:col>3</xdr:col>
                    <xdr:colOff>514350</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19050</xdr:colOff>
                    <xdr:row>11</xdr:row>
                    <xdr:rowOff>57150</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171450</xdr:colOff>
                    <xdr:row>13</xdr:row>
                    <xdr:rowOff>171450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171450</xdr:colOff>
                    <xdr:row>14</xdr:row>
                    <xdr:rowOff>171450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171450</xdr:colOff>
                    <xdr:row>15</xdr:row>
                    <xdr:rowOff>171450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171450</xdr:colOff>
                    <xdr:row>16</xdr:row>
                    <xdr:rowOff>171450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171450</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171450</xdr:colOff>
                    <xdr:row>18</xdr:row>
                    <xdr:rowOff>171450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171450</xdr:colOff>
                    <xdr:row>19</xdr:row>
                    <xdr:rowOff>171450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171450</xdr:colOff>
                    <xdr:row>20</xdr:row>
                    <xdr:rowOff>171450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171450</xdr:colOff>
                    <xdr:row>21</xdr:row>
                    <xdr:rowOff>171450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171450</xdr:colOff>
                    <xdr:row>22</xdr:row>
                    <xdr:rowOff>171450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171450</xdr:colOff>
                    <xdr:row>23</xdr:row>
                    <xdr:rowOff>171450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171450</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171450</xdr:colOff>
                    <xdr:row>25</xdr:row>
                    <xdr:rowOff>171450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171450</xdr:colOff>
                    <xdr:row>26</xdr:row>
                    <xdr:rowOff>171450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171450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171450</xdr:colOff>
                    <xdr:row>27</xdr:row>
                    <xdr:rowOff>171450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57150</xdr:rowOff>
                  </from>
                  <to>
                    <xdr:col>3</xdr:col>
                    <xdr:colOff>514350</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247650</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57150</xdr:colOff>
                    <xdr:row>2</xdr:row>
                    <xdr:rowOff>0</xdr:rowOff>
                  </from>
                  <to>
                    <xdr:col>2</xdr:col>
                    <xdr:colOff>400050</xdr:colOff>
                    <xdr:row>3</xdr:row>
                    <xdr:rowOff>19050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476250</xdr:colOff>
                    <xdr:row>2</xdr:row>
                    <xdr:rowOff>19050</xdr:rowOff>
                  </from>
                  <to>
                    <xdr:col>3</xdr:col>
                    <xdr:colOff>409575</xdr:colOff>
                    <xdr:row>3</xdr:row>
                    <xdr:rowOff>19050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19050</xdr:rowOff>
                  </from>
                  <to>
                    <xdr:col>3</xdr:col>
                    <xdr:colOff>171450</xdr:colOff>
                    <xdr:row>6</xdr:row>
                    <xdr:rowOff>19050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19050</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361950</xdr:colOff>
                    <xdr:row>4</xdr:row>
                    <xdr:rowOff>114300</xdr:rowOff>
                  </from>
                  <to>
                    <xdr:col>3</xdr:col>
                    <xdr:colOff>152400</xdr:colOff>
                    <xdr:row>5</xdr:row>
                    <xdr:rowOff>133350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590550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57150</xdr:colOff>
                    <xdr:row>32</xdr:row>
                    <xdr:rowOff>133350</xdr:rowOff>
                  </from>
                  <to>
                    <xdr:col>1</xdr:col>
                    <xdr:colOff>438150</xdr:colOff>
                    <xdr:row>34</xdr:row>
                    <xdr:rowOff>19050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19050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19050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57150</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590550</xdr:colOff>
                    <xdr:row>41</xdr:row>
                    <xdr:rowOff>19050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19050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19050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171450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171450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171450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171450</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104775</xdr:rowOff>
                  </from>
                  <to>
                    <xdr:col>6</xdr:col>
                    <xdr:colOff>552450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topLeftCell="A46" workbookViewId="0">
      <selection activeCell="D4" sqref="D4"/>
    </sheetView>
  </sheetViews>
  <sheetFormatPr defaultColWidth="18.7109375" defaultRowHeight="12.75" customHeight="1" x14ac:dyDescent="0.25"/>
  <cols>
    <col min="1" max="1" width="7.5703125" style="151" customWidth="1"/>
    <col min="2" max="4" width="7.5703125" style="2" customWidth="1"/>
    <col min="5" max="5" width="9.28515625" style="1" customWidth="1"/>
    <col min="6" max="30" width="8" style="1" customWidth="1"/>
    <col min="31" max="31" width="8" style="1" bestFit="1" customWidth="1"/>
    <col min="32" max="32" width="8.28515625" style="1" customWidth="1"/>
    <col min="33" max="54" width="8.7109375" style="1" customWidth="1"/>
    <col min="55" max="16384" width="18.7109375" style="1"/>
  </cols>
  <sheetData>
    <row r="1" spans="1:39" ht="15" x14ac:dyDescent="0.25">
      <c r="A1" s="150"/>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c r="AD1" s="251"/>
      <c r="AE1" s="251"/>
      <c r="AF1" s="251"/>
      <c r="AG1" s="251"/>
      <c r="AH1" s="251"/>
      <c r="AI1" s="2"/>
      <c r="AJ1" s="2"/>
      <c r="AK1" s="2"/>
      <c r="AL1" s="2"/>
      <c r="AM1" s="2"/>
    </row>
    <row r="2" spans="1:39" s="2" customFormat="1" ht="15" x14ac:dyDescent="0.25">
      <c r="A2" s="150"/>
      <c r="B2" s="125" t="s">
        <v>46</v>
      </c>
      <c r="C2" s="125" t="s">
        <v>45</v>
      </c>
      <c r="D2" s="125" t="s">
        <v>47</v>
      </c>
      <c r="E2" s="125">
        <v>1991</v>
      </c>
      <c r="F2" s="125">
        <v>1992</v>
      </c>
      <c r="G2" s="125">
        <v>1993</v>
      </c>
      <c r="H2" s="125">
        <v>1994</v>
      </c>
      <c r="I2" s="125">
        <v>1995</v>
      </c>
      <c r="J2" s="125">
        <v>1996</v>
      </c>
      <c r="K2" s="125">
        <v>1997</v>
      </c>
      <c r="L2" s="125">
        <v>1998</v>
      </c>
      <c r="M2" s="125">
        <v>1999</v>
      </c>
      <c r="N2" s="125">
        <v>2000</v>
      </c>
      <c r="O2" s="125">
        <v>2001</v>
      </c>
      <c r="P2" s="125">
        <v>2002</v>
      </c>
      <c r="Q2" s="125">
        <v>2003</v>
      </c>
      <c r="R2" s="125">
        <v>2004</v>
      </c>
      <c r="S2" s="125">
        <v>2005</v>
      </c>
      <c r="T2" s="125">
        <v>2006</v>
      </c>
      <c r="U2" s="125">
        <v>2007</v>
      </c>
      <c r="V2" s="125">
        <v>2008</v>
      </c>
      <c r="W2" s="125">
        <v>2009</v>
      </c>
      <c r="X2" s="125">
        <v>2010</v>
      </c>
      <c r="Y2" s="125">
        <v>2011</v>
      </c>
      <c r="Z2" s="125">
        <v>2012</v>
      </c>
      <c r="AA2" s="125">
        <v>2013</v>
      </c>
      <c r="AB2" s="125">
        <v>2014</v>
      </c>
      <c r="AC2" s="125">
        <v>2015</v>
      </c>
      <c r="AD2" s="125">
        <v>2016</v>
      </c>
      <c r="AE2" s="125">
        <v>2017</v>
      </c>
      <c r="AF2" s="125">
        <v>2018</v>
      </c>
      <c r="AG2" s="125">
        <v>2019</v>
      </c>
      <c r="AH2" s="125">
        <v>2020</v>
      </c>
    </row>
    <row r="3" spans="1:39" s="2" customFormat="1" ht="15" x14ac:dyDescent="0.25">
      <c r="A3" s="150"/>
      <c r="B3" s="126" t="s">
        <v>63</v>
      </c>
      <c r="C3" s="126" t="s">
        <v>64</v>
      </c>
      <c r="D3" s="126" t="s">
        <v>65</v>
      </c>
      <c r="E3" s="126" t="s">
        <v>66</v>
      </c>
      <c r="F3" s="126" t="s">
        <v>67</v>
      </c>
      <c r="G3" s="126" t="s">
        <v>68</v>
      </c>
      <c r="H3" s="126" t="s">
        <v>69</v>
      </c>
      <c r="I3" s="126" t="s">
        <v>70</v>
      </c>
      <c r="J3" s="126" t="s">
        <v>71</v>
      </c>
      <c r="K3" s="126" t="s">
        <v>72</v>
      </c>
      <c r="L3" s="126" t="s">
        <v>73</v>
      </c>
      <c r="M3" s="126" t="s">
        <v>74</v>
      </c>
      <c r="N3" s="126" t="s">
        <v>75</v>
      </c>
      <c r="O3" s="126" t="s">
        <v>76</v>
      </c>
      <c r="P3" s="126" t="s">
        <v>77</v>
      </c>
      <c r="Q3" s="126" t="s">
        <v>78</v>
      </c>
      <c r="R3" s="126" t="s">
        <v>79</v>
      </c>
      <c r="S3" s="126" t="s">
        <v>80</v>
      </c>
      <c r="T3" s="126" t="s">
        <v>81</v>
      </c>
      <c r="U3" s="126" t="s">
        <v>82</v>
      </c>
      <c r="V3" s="126" t="s">
        <v>83</v>
      </c>
      <c r="W3" s="126" t="s">
        <v>84</v>
      </c>
      <c r="X3" s="126" t="s">
        <v>85</v>
      </c>
      <c r="Y3" s="126" t="s">
        <v>86</v>
      </c>
      <c r="Z3" s="126" t="s">
        <v>87</v>
      </c>
      <c r="AA3" s="126" t="s">
        <v>88</v>
      </c>
      <c r="AB3" s="126" t="s">
        <v>89</v>
      </c>
      <c r="AC3" s="126" t="s">
        <v>90</v>
      </c>
      <c r="AD3" s="126" t="s">
        <v>91</v>
      </c>
      <c r="AE3" s="126" t="s">
        <v>92</v>
      </c>
      <c r="AF3" s="126" t="s">
        <v>93</v>
      </c>
      <c r="AG3" s="126" t="s">
        <v>94</v>
      </c>
      <c r="AH3" s="126" t="s">
        <v>95</v>
      </c>
    </row>
    <row r="4" spans="1:39" ht="15" x14ac:dyDescent="0.25">
      <c r="A4" s="202">
        <v>45352</v>
      </c>
      <c r="B4" s="204"/>
      <c r="C4" s="204">
        <v>34</v>
      </c>
      <c r="D4" s="209">
        <v>34</v>
      </c>
      <c r="E4">
        <v>29.172999999999998</v>
      </c>
      <c r="F4">
        <v>36.726999999999997</v>
      </c>
      <c r="G4">
        <v>34.305999999999997</v>
      </c>
      <c r="H4">
        <v>37.162999999999997</v>
      </c>
      <c r="I4">
        <v>41.192999999999998</v>
      </c>
      <c r="J4">
        <v>29.433</v>
      </c>
      <c r="K4">
        <v>38.338999999999999</v>
      </c>
      <c r="L4">
        <v>35.159999999999997</v>
      </c>
      <c r="M4">
        <v>38.549999999999997</v>
      </c>
      <c r="N4">
        <v>29.564</v>
      </c>
      <c r="O4">
        <v>33.935000000000002</v>
      </c>
      <c r="P4">
        <v>27.745000000000001</v>
      </c>
      <c r="Q4">
        <v>35.191000000000003</v>
      </c>
      <c r="R4">
        <v>50.158999999999999</v>
      </c>
      <c r="S4">
        <v>28.507000000000001</v>
      </c>
      <c r="T4">
        <v>28.698</v>
      </c>
      <c r="U4">
        <v>47.186</v>
      </c>
      <c r="V4">
        <v>24.289000000000001</v>
      </c>
      <c r="W4">
        <v>35.915999999999997</v>
      </c>
      <c r="X4">
        <v>26.492000000000001</v>
      </c>
      <c r="Y4">
        <v>32.878</v>
      </c>
      <c r="Z4">
        <v>40.677</v>
      </c>
      <c r="AA4">
        <v>30.169</v>
      </c>
      <c r="AB4">
        <v>26.529</v>
      </c>
      <c r="AC4">
        <v>41.167999999999999</v>
      </c>
      <c r="AD4">
        <v>33.323999999999998</v>
      </c>
      <c r="AE4">
        <v>45.293999999999997</v>
      </c>
      <c r="AF4">
        <v>30.515999999999998</v>
      </c>
      <c r="AG4">
        <v>26.891999999999999</v>
      </c>
      <c r="AH4">
        <v>34.064999999999998</v>
      </c>
    </row>
    <row r="5" spans="1:39" ht="15" x14ac:dyDescent="0.25">
      <c r="A5" s="203">
        <v>45383</v>
      </c>
      <c r="B5" s="204"/>
      <c r="C5" s="204">
        <v>52</v>
      </c>
      <c r="D5" s="210">
        <v>65</v>
      </c>
      <c r="E5">
        <v>60.247999999999998</v>
      </c>
      <c r="F5">
        <v>106.379</v>
      </c>
      <c r="G5">
        <v>64.052000000000007</v>
      </c>
      <c r="H5">
        <v>76.225999999999999</v>
      </c>
      <c r="I5">
        <v>53.484000000000002</v>
      </c>
      <c r="J5">
        <v>67.489000000000004</v>
      </c>
      <c r="K5">
        <v>58.055999999999997</v>
      </c>
      <c r="L5">
        <v>53.802999999999997</v>
      </c>
      <c r="M5">
        <v>55.636000000000003</v>
      </c>
      <c r="N5">
        <v>95.951999999999998</v>
      </c>
      <c r="O5">
        <v>79.981999999999999</v>
      </c>
      <c r="P5">
        <v>79.448999999999998</v>
      </c>
      <c r="Q5">
        <v>68.769000000000005</v>
      </c>
      <c r="R5">
        <v>108.729</v>
      </c>
      <c r="S5">
        <v>61.619</v>
      </c>
      <c r="T5">
        <v>79.846000000000004</v>
      </c>
      <c r="U5">
        <v>74.504999999999995</v>
      </c>
      <c r="V5">
        <v>39.417000000000002</v>
      </c>
      <c r="W5">
        <v>57.860999999999997</v>
      </c>
      <c r="X5">
        <v>62.616</v>
      </c>
      <c r="Y5">
        <v>62.994999999999997</v>
      </c>
      <c r="Z5">
        <v>104.64400000000001</v>
      </c>
      <c r="AA5">
        <v>56.183</v>
      </c>
      <c r="AB5">
        <v>51.457999999999998</v>
      </c>
      <c r="AC5">
        <v>65.899000000000001</v>
      </c>
      <c r="AD5">
        <v>65.802000000000007</v>
      </c>
      <c r="AE5">
        <v>78.793999999999997</v>
      </c>
      <c r="AF5">
        <v>64.197999999999993</v>
      </c>
      <c r="AG5">
        <v>79.852000000000004</v>
      </c>
      <c r="AH5">
        <v>56.137999999999998</v>
      </c>
    </row>
    <row r="6" spans="1:39" ht="15" x14ac:dyDescent="0.25">
      <c r="A6" s="203">
        <v>45413</v>
      </c>
      <c r="B6" s="204"/>
      <c r="C6" s="204">
        <v>155</v>
      </c>
      <c r="D6" s="210">
        <v>195</v>
      </c>
      <c r="E6">
        <v>156.93799999999999</v>
      </c>
      <c r="F6">
        <v>282.30700000000002</v>
      </c>
      <c r="G6">
        <v>194.67500000000001</v>
      </c>
      <c r="H6">
        <v>212.298</v>
      </c>
      <c r="I6">
        <v>204.32599999999999</v>
      </c>
      <c r="J6">
        <v>225.011</v>
      </c>
      <c r="K6">
        <v>190.739</v>
      </c>
      <c r="L6">
        <v>163.66200000000001</v>
      </c>
      <c r="M6">
        <v>195.32499999999999</v>
      </c>
      <c r="N6">
        <v>272.58999999999997</v>
      </c>
      <c r="O6">
        <v>286.58199999999999</v>
      </c>
      <c r="P6">
        <v>144.154</v>
      </c>
      <c r="Q6">
        <v>194.571</v>
      </c>
      <c r="R6">
        <v>234.328</v>
      </c>
      <c r="S6">
        <v>207.874</v>
      </c>
      <c r="T6">
        <v>196.667</v>
      </c>
      <c r="U6">
        <v>212.21700000000001</v>
      </c>
      <c r="V6">
        <v>124.637</v>
      </c>
      <c r="W6">
        <v>266.625</v>
      </c>
      <c r="X6">
        <v>125.501</v>
      </c>
      <c r="Y6">
        <v>126.836</v>
      </c>
      <c r="Z6">
        <v>180.15</v>
      </c>
      <c r="AA6">
        <v>192.69900000000001</v>
      </c>
      <c r="AB6">
        <v>155.81200000000001</v>
      </c>
      <c r="AC6">
        <v>134.375</v>
      </c>
      <c r="AD6">
        <v>170.58600000000001</v>
      </c>
      <c r="AE6">
        <v>167.642</v>
      </c>
      <c r="AF6">
        <v>227.23500000000001</v>
      </c>
      <c r="AG6">
        <v>208.60900000000001</v>
      </c>
      <c r="AH6">
        <v>216.358</v>
      </c>
    </row>
    <row r="7" spans="1:39" ht="15" x14ac:dyDescent="0.25">
      <c r="A7" s="203">
        <v>45444</v>
      </c>
      <c r="B7" s="204"/>
      <c r="C7" s="204">
        <v>179</v>
      </c>
      <c r="D7" s="210">
        <v>225</v>
      </c>
      <c r="E7">
        <v>353.09800000000001</v>
      </c>
      <c r="F7">
        <v>205.89500000000001</v>
      </c>
      <c r="G7">
        <v>286.22899999999998</v>
      </c>
      <c r="H7">
        <v>227.58699999999999</v>
      </c>
      <c r="I7">
        <v>528.77499999999998</v>
      </c>
      <c r="J7">
        <v>193.25</v>
      </c>
      <c r="K7">
        <v>290.387</v>
      </c>
      <c r="L7">
        <v>218.86</v>
      </c>
      <c r="M7">
        <v>332.84100000000001</v>
      </c>
      <c r="N7">
        <v>201.523</v>
      </c>
      <c r="O7">
        <v>218.87799999999999</v>
      </c>
      <c r="P7">
        <v>130.22</v>
      </c>
      <c r="Q7">
        <v>268.892</v>
      </c>
      <c r="R7">
        <v>132.405</v>
      </c>
      <c r="S7">
        <v>204.803</v>
      </c>
      <c r="T7">
        <v>168.376</v>
      </c>
      <c r="U7">
        <v>179.89</v>
      </c>
      <c r="V7">
        <v>274.32100000000003</v>
      </c>
      <c r="W7">
        <v>222.41300000000001</v>
      </c>
      <c r="X7">
        <v>295.33</v>
      </c>
      <c r="Y7">
        <v>342.60399999999998</v>
      </c>
      <c r="Z7">
        <v>67.546999999999997</v>
      </c>
      <c r="AA7">
        <v>273.38799999999998</v>
      </c>
      <c r="AB7">
        <v>259.02100000000002</v>
      </c>
      <c r="AC7">
        <v>376.495</v>
      </c>
      <c r="AD7">
        <v>304.74200000000002</v>
      </c>
      <c r="AE7">
        <v>202.96899999999999</v>
      </c>
      <c r="AF7">
        <v>133.23500000000001</v>
      </c>
      <c r="AG7">
        <v>418.51299999999998</v>
      </c>
      <c r="AH7">
        <v>203.58500000000001</v>
      </c>
    </row>
    <row r="8" spans="1:39" ht="15" x14ac:dyDescent="0.25">
      <c r="A8" s="203">
        <v>45474</v>
      </c>
      <c r="B8" s="204"/>
      <c r="C8" s="204">
        <v>60</v>
      </c>
      <c r="D8" s="210">
        <v>75</v>
      </c>
      <c r="E8">
        <v>160.202</v>
      </c>
      <c r="F8">
        <v>82.331000000000003</v>
      </c>
      <c r="G8">
        <v>112.84099999999999</v>
      </c>
      <c r="H8">
        <v>66.308000000000007</v>
      </c>
      <c r="I8">
        <v>380.28899999999999</v>
      </c>
      <c r="J8">
        <v>68.94</v>
      </c>
      <c r="K8">
        <v>86.049000000000007</v>
      </c>
      <c r="L8">
        <v>101.833</v>
      </c>
      <c r="M8">
        <v>211.61</v>
      </c>
      <c r="N8">
        <v>59.148000000000003</v>
      </c>
      <c r="O8">
        <v>66.27</v>
      </c>
      <c r="P8">
        <v>42.695999999999998</v>
      </c>
      <c r="Q8">
        <v>68.394000000000005</v>
      </c>
      <c r="R8">
        <v>50.613</v>
      </c>
      <c r="S8">
        <v>73.674999999999997</v>
      </c>
      <c r="T8">
        <v>63.582999999999998</v>
      </c>
      <c r="U8">
        <v>66.772999999999996</v>
      </c>
      <c r="V8">
        <v>112.04300000000001</v>
      </c>
      <c r="W8">
        <v>101.148</v>
      </c>
      <c r="X8">
        <v>76.325000000000003</v>
      </c>
      <c r="Y8">
        <v>164.55600000000001</v>
      </c>
      <c r="Z8">
        <v>33.783999999999999</v>
      </c>
      <c r="AA8">
        <v>91.203000000000003</v>
      </c>
      <c r="AB8">
        <v>71.474999999999994</v>
      </c>
      <c r="AC8">
        <v>137.334</v>
      </c>
      <c r="AD8">
        <v>91.378</v>
      </c>
      <c r="AE8">
        <v>64.783000000000001</v>
      </c>
      <c r="AF8">
        <v>45.823999999999998</v>
      </c>
      <c r="AG8">
        <v>229.02500000000001</v>
      </c>
      <c r="AH8">
        <v>60.216999999999999</v>
      </c>
    </row>
    <row r="9" spans="1:39" ht="15" x14ac:dyDescent="0.25">
      <c r="A9" s="203">
        <v>45505</v>
      </c>
      <c r="B9" s="204"/>
      <c r="C9" s="204">
        <v>42</v>
      </c>
      <c r="D9" s="210">
        <v>46</v>
      </c>
      <c r="E9">
        <v>62.298000000000002</v>
      </c>
      <c r="F9">
        <v>57.44</v>
      </c>
      <c r="G9">
        <v>48.856000000000002</v>
      </c>
      <c r="H9">
        <v>40.094999999999999</v>
      </c>
      <c r="I9">
        <v>102.806</v>
      </c>
      <c r="J9">
        <v>36.972999999999999</v>
      </c>
      <c r="K9">
        <v>50.332999999999998</v>
      </c>
      <c r="L9">
        <v>46.215000000000003</v>
      </c>
      <c r="M9">
        <v>83.182000000000002</v>
      </c>
      <c r="N9">
        <v>45.784999999999997</v>
      </c>
      <c r="O9">
        <v>53.390999999999998</v>
      </c>
      <c r="P9">
        <v>29.698</v>
      </c>
      <c r="Q9">
        <v>44.753</v>
      </c>
      <c r="R9">
        <v>35.066000000000003</v>
      </c>
      <c r="S9">
        <v>45.283000000000001</v>
      </c>
      <c r="T9">
        <v>44.219000000000001</v>
      </c>
      <c r="U9">
        <v>44.817</v>
      </c>
      <c r="V9">
        <v>50.027000000000001</v>
      </c>
      <c r="W9">
        <v>44.704999999999998</v>
      </c>
      <c r="X9">
        <v>49.091999999999999</v>
      </c>
      <c r="Y9">
        <v>55.735999999999997</v>
      </c>
      <c r="Z9">
        <v>29.218</v>
      </c>
      <c r="AA9">
        <v>51.765000000000001</v>
      </c>
      <c r="AB9">
        <v>44.578000000000003</v>
      </c>
      <c r="AC9">
        <v>52.369</v>
      </c>
      <c r="AD9">
        <v>50.070999999999998</v>
      </c>
      <c r="AE9">
        <v>41.44</v>
      </c>
      <c r="AF9">
        <v>30.811</v>
      </c>
      <c r="AG9">
        <v>71.058000000000007</v>
      </c>
      <c r="AH9">
        <v>36.764000000000003</v>
      </c>
    </row>
    <row r="10" spans="1:39" ht="15" x14ac:dyDescent="0.25">
      <c r="A10" s="203">
        <v>45536</v>
      </c>
      <c r="B10" s="204"/>
      <c r="C10" s="204">
        <v>45</v>
      </c>
      <c r="D10" s="210">
        <v>31</v>
      </c>
      <c r="E10">
        <v>34.582999999999998</v>
      </c>
      <c r="F10">
        <v>38.274999999999999</v>
      </c>
      <c r="G10">
        <v>34.945999999999998</v>
      </c>
      <c r="H10">
        <v>29.911000000000001</v>
      </c>
      <c r="I10">
        <v>51.682000000000002</v>
      </c>
      <c r="J10">
        <v>26.376999999999999</v>
      </c>
      <c r="K10">
        <v>35.478999999999999</v>
      </c>
      <c r="L10">
        <v>27.378</v>
      </c>
      <c r="M10">
        <v>41.747999999999998</v>
      </c>
      <c r="N10">
        <v>31.135999999999999</v>
      </c>
      <c r="O10">
        <v>29.731999999999999</v>
      </c>
      <c r="P10">
        <v>24.163</v>
      </c>
      <c r="Q10">
        <v>52.802999999999997</v>
      </c>
      <c r="R10">
        <v>29.248999999999999</v>
      </c>
      <c r="S10">
        <v>28.986000000000001</v>
      </c>
      <c r="T10">
        <v>30.864000000000001</v>
      </c>
      <c r="U10">
        <v>36.250999999999998</v>
      </c>
      <c r="V10">
        <v>28.512</v>
      </c>
      <c r="W10">
        <v>28.664999999999999</v>
      </c>
      <c r="X10">
        <v>26.713999999999999</v>
      </c>
      <c r="Y10">
        <v>31.42</v>
      </c>
      <c r="Z10">
        <v>22.015999999999998</v>
      </c>
      <c r="AA10">
        <v>58.326000000000001</v>
      </c>
      <c r="AB10">
        <v>39.360999999999997</v>
      </c>
      <c r="AC10">
        <v>34.774000000000001</v>
      </c>
      <c r="AD10">
        <v>30.823</v>
      </c>
      <c r="AE10">
        <v>24.771999999999998</v>
      </c>
      <c r="AF10">
        <v>22.050999999999998</v>
      </c>
      <c r="AG10">
        <v>37.100999999999999</v>
      </c>
      <c r="AH10">
        <v>32.381999999999998</v>
      </c>
    </row>
    <row r="11" spans="1:39" ht="15" x14ac:dyDescent="0.25">
      <c r="A11" s="203">
        <v>45566</v>
      </c>
      <c r="B11" s="204"/>
      <c r="C11" s="204">
        <v>32</v>
      </c>
      <c r="D11" s="210">
        <v>33</v>
      </c>
      <c r="E11">
        <v>32.573</v>
      </c>
      <c r="F11">
        <v>31.837</v>
      </c>
      <c r="G11">
        <v>36.960999999999999</v>
      </c>
      <c r="H11">
        <v>39.673999999999999</v>
      </c>
      <c r="I11">
        <v>56.908000000000001</v>
      </c>
      <c r="J11">
        <v>37.070999999999998</v>
      </c>
      <c r="K11">
        <v>43.41</v>
      </c>
      <c r="L11">
        <v>39.689</v>
      </c>
      <c r="M11">
        <v>38.185000000000002</v>
      </c>
      <c r="N11">
        <v>30.899000000000001</v>
      </c>
      <c r="O11">
        <v>31.521000000000001</v>
      </c>
      <c r="P11">
        <v>35.286000000000001</v>
      </c>
      <c r="Q11">
        <v>37.139000000000003</v>
      </c>
      <c r="R11">
        <v>31.318999999999999</v>
      </c>
      <c r="S11">
        <v>45.152000000000001</v>
      </c>
      <c r="T11">
        <v>55.698999999999998</v>
      </c>
      <c r="U11">
        <v>40.554000000000002</v>
      </c>
      <c r="V11">
        <v>30.780999999999999</v>
      </c>
      <c r="W11">
        <v>34.582000000000001</v>
      </c>
      <c r="X11">
        <v>30.686</v>
      </c>
      <c r="Y11">
        <v>35.396999999999998</v>
      </c>
      <c r="Z11">
        <v>24.071000000000002</v>
      </c>
      <c r="AA11">
        <v>57.281999999999996</v>
      </c>
      <c r="AB11">
        <v>52.848999999999997</v>
      </c>
      <c r="AC11">
        <v>33.082999999999998</v>
      </c>
      <c r="AD11">
        <v>30.481000000000002</v>
      </c>
      <c r="AE11">
        <v>30.731999999999999</v>
      </c>
      <c r="AF11">
        <v>27.07</v>
      </c>
      <c r="AG11">
        <v>36.878</v>
      </c>
      <c r="AH11">
        <v>34.65</v>
      </c>
    </row>
    <row r="12" spans="1:39" ht="15" x14ac:dyDescent="0.25">
      <c r="A12" s="203">
        <v>45597</v>
      </c>
      <c r="B12" s="204"/>
      <c r="C12" s="204">
        <v>29</v>
      </c>
      <c r="D12" s="210">
        <v>30</v>
      </c>
      <c r="E12">
        <v>30.396999999999998</v>
      </c>
      <c r="F12">
        <v>27.363</v>
      </c>
      <c r="G12">
        <v>30.15</v>
      </c>
      <c r="H12">
        <v>31.114999999999998</v>
      </c>
      <c r="I12">
        <v>42.283999999999999</v>
      </c>
      <c r="J12">
        <v>31.832999999999998</v>
      </c>
      <c r="K12">
        <v>33.024999999999999</v>
      </c>
      <c r="L12">
        <v>32.954000000000001</v>
      </c>
      <c r="M12">
        <v>30.454000000000001</v>
      </c>
      <c r="N12">
        <v>26.914000000000001</v>
      </c>
      <c r="O12">
        <v>30.783999999999999</v>
      </c>
      <c r="P12">
        <v>23.841000000000001</v>
      </c>
      <c r="Q12">
        <v>27.68</v>
      </c>
      <c r="R12">
        <v>28.401</v>
      </c>
      <c r="S12">
        <v>35.28</v>
      </c>
      <c r="T12">
        <v>40.308999999999997</v>
      </c>
      <c r="U12">
        <v>33.909999999999997</v>
      </c>
      <c r="V12">
        <v>26.617000000000001</v>
      </c>
      <c r="W12">
        <v>30.896999999999998</v>
      </c>
      <c r="X12">
        <v>30.83</v>
      </c>
      <c r="Y12">
        <v>29.51</v>
      </c>
      <c r="Z12">
        <v>20.015999999999998</v>
      </c>
      <c r="AA12">
        <v>37.808999999999997</v>
      </c>
      <c r="AB12">
        <v>33.274000000000001</v>
      </c>
      <c r="AC12">
        <v>29.617999999999999</v>
      </c>
      <c r="AD12">
        <v>26.234000000000002</v>
      </c>
      <c r="AE12">
        <v>26.353999999999999</v>
      </c>
      <c r="AF12">
        <v>25.276</v>
      </c>
      <c r="AG12">
        <v>32.186999999999998</v>
      </c>
      <c r="AH12">
        <v>36.664000000000001</v>
      </c>
    </row>
    <row r="13" spans="1:39" ht="15" x14ac:dyDescent="0.25">
      <c r="A13" s="203">
        <v>45627</v>
      </c>
      <c r="B13" s="204"/>
      <c r="C13" s="204">
        <v>25</v>
      </c>
      <c r="D13" s="210">
        <v>26</v>
      </c>
      <c r="E13">
        <v>27.533999999999999</v>
      </c>
      <c r="F13">
        <v>24.507999999999999</v>
      </c>
      <c r="G13">
        <v>25.347000000000001</v>
      </c>
      <c r="H13">
        <v>25.559000000000001</v>
      </c>
      <c r="I13">
        <v>38.661000000000001</v>
      </c>
      <c r="J13">
        <v>26.254000000000001</v>
      </c>
      <c r="K13">
        <v>26.407</v>
      </c>
      <c r="L13">
        <v>29.94</v>
      </c>
      <c r="M13">
        <v>26.916</v>
      </c>
      <c r="N13">
        <v>23.765999999999998</v>
      </c>
      <c r="O13">
        <v>25.061</v>
      </c>
      <c r="P13">
        <v>20.693999999999999</v>
      </c>
      <c r="Q13">
        <v>24.974</v>
      </c>
      <c r="R13">
        <v>23.459</v>
      </c>
      <c r="S13">
        <v>26.082999999999998</v>
      </c>
      <c r="T13">
        <v>28.062999999999999</v>
      </c>
      <c r="U13">
        <v>24.888000000000002</v>
      </c>
      <c r="V13">
        <v>23.291</v>
      </c>
      <c r="W13">
        <v>25.248999999999999</v>
      </c>
      <c r="X13">
        <v>25.821000000000002</v>
      </c>
      <c r="Y13">
        <v>25.724</v>
      </c>
      <c r="Z13">
        <v>18.096</v>
      </c>
      <c r="AA13">
        <v>29.381</v>
      </c>
      <c r="AB13">
        <v>26.602</v>
      </c>
      <c r="AC13">
        <v>26.06</v>
      </c>
      <c r="AD13">
        <v>24.012</v>
      </c>
      <c r="AE13">
        <v>24.597000000000001</v>
      </c>
      <c r="AF13">
        <v>20.69</v>
      </c>
      <c r="AG13">
        <v>29.581</v>
      </c>
      <c r="AH13">
        <v>29.199000000000002</v>
      </c>
    </row>
    <row r="14" spans="1:39" ht="15" x14ac:dyDescent="0.25">
      <c r="A14" s="203">
        <v>45658</v>
      </c>
      <c r="B14" s="204"/>
      <c r="C14" s="204">
        <v>24</v>
      </c>
      <c r="D14" s="210">
        <v>25</v>
      </c>
      <c r="E14">
        <v>24.707999999999998</v>
      </c>
      <c r="F14">
        <v>22.806999999999999</v>
      </c>
      <c r="G14">
        <v>23.11</v>
      </c>
      <c r="H14">
        <v>23.126999999999999</v>
      </c>
      <c r="I14">
        <v>32.942999999999998</v>
      </c>
      <c r="J14">
        <v>22.422000000000001</v>
      </c>
      <c r="K14">
        <v>23.611000000000001</v>
      </c>
      <c r="L14">
        <v>25.805</v>
      </c>
      <c r="M14">
        <v>26.513999999999999</v>
      </c>
      <c r="N14">
        <v>21.972000000000001</v>
      </c>
      <c r="O14">
        <v>21.937000000000001</v>
      </c>
      <c r="P14">
        <v>19.454999999999998</v>
      </c>
      <c r="Q14">
        <v>22.544</v>
      </c>
      <c r="R14">
        <v>22.411000000000001</v>
      </c>
      <c r="S14">
        <v>22.582999999999998</v>
      </c>
      <c r="T14">
        <v>23.85</v>
      </c>
      <c r="U14">
        <v>20.878</v>
      </c>
      <c r="V14">
        <v>21.315999999999999</v>
      </c>
      <c r="W14">
        <v>22.481999999999999</v>
      </c>
      <c r="X14">
        <v>23.658999999999999</v>
      </c>
      <c r="Y14">
        <v>24.327999999999999</v>
      </c>
      <c r="Z14">
        <v>16.713999999999999</v>
      </c>
      <c r="AA14">
        <v>25.675000000000001</v>
      </c>
      <c r="AB14">
        <v>23.347000000000001</v>
      </c>
      <c r="AC14">
        <v>24.01</v>
      </c>
      <c r="AD14">
        <v>22.062000000000001</v>
      </c>
      <c r="AE14">
        <v>21.228999999999999</v>
      </c>
      <c r="AF14">
        <v>18.933</v>
      </c>
      <c r="AG14">
        <v>26.975999999999999</v>
      </c>
      <c r="AH14">
        <v>23.588999999999999</v>
      </c>
    </row>
    <row r="15" spans="1:39" ht="15" x14ac:dyDescent="0.25">
      <c r="A15" s="203">
        <v>45689</v>
      </c>
      <c r="B15" s="204"/>
      <c r="C15" s="204">
        <v>23</v>
      </c>
      <c r="D15" s="210">
        <v>23</v>
      </c>
      <c r="E15">
        <v>22.239000000000001</v>
      </c>
      <c r="F15">
        <v>20.477</v>
      </c>
      <c r="G15">
        <v>19.411000000000001</v>
      </c>
      <c r="H15">
        <v>24.512</v>
      </c>
      <c r="I15">
        <v>31.248999999999999</v>
      </c>
      <c r="J15">
        <v>18.414999999999999</v>
      </c>
      <c r="K15">
        <v>20.457999999999998</v>
      </c>
      <c r="L15">
        <v>24.294</v>
      </c>
      <c r="M15">
        <v>25.937999999999999</v>
      </c>
      <c r="N15">
        <v>20.492000000000001</v>
      </c>
      <c r="O15">
        <v>18.431999999999999</v>
      </c>
      <c r="P15">
        <v>20.975000000000001</v>
      </c>
      <c r="Q15">
        <v>19.178000000000001</v>
      </c>
      <c r="R15">
        <v>19.756</v>
      </c>
      <c r="S15">
        <v>18.478000000000002</v>
      </c>
      <c r="T15">
        <v>21.940999999999999</v>
      </c>
      <c r="U15">
        <v>17.001999999999999</v>
      </c>
      <c r="V15">
        <v>18.672999999999998</v>
      </c>
      <c r="W15">
        <v>18.600000000000001</v>
      </c>
      <c r="X15">
        <v>19.704000000000001</v>
      </c>
      <c r="Y15">
        <v>20.317</v>
      </c>
      <c r="Z15">
        <v>14.487</v>
      </c>
      <c r="AA15">
        <v>24.123000000000001</v>
      </c>
      <c r="AB15">
        <v>27.033000000000001</v>
      </c>
      <c r="AC15">
        <v>21.824000000000002</v>
      </c>
      <c r="AD15">
        <v>25.92</v>
      </c>
      <c r="AE15">
        <v>22.367000000000001</v>
      </c>
      <c r="AF15">
        <v>16.084</v>
      </c>
      <c r="AG15">
        <v>23.344000000000001</v>
      </c>
      <c r="AH15">
        <v>21.681999999999999</v>
      </c>
    </row>
    <row r="16" spans="1:39" ht="15" x14ac:dyDescent="0.25">
      <c r="A16" s="203">
        <v>45717</v>
      </c>
      <c r="B16" s="204"/>
      <c r="C16" s="204">
        <v>35</v>
      </c>
      <c r="D16" s="210">
        <v>38</v>
      </c>
      <c r="E16">
        <v>34.366999999999997</v>
      </c>
      <c r="F16">
        <v>34.088000000000001</v>
      </c>
      <c r="G16">
        <v>35.659999999999997</v>
      </c>
      <c r="H16">
        <v>45.344999999999999</v>
      </c>
      <c r="I16">
        <v>40.378999999999998</v>
      </c>
      <c r="J16">
        <v>37.646000000000001</v>
      </c>
      <c r="K16">
        <v>35.116</v>
      </c>
      <c r="L16">
        <v>34.746000000000002</v>
      </c>
      <c r="M16">
        <v>31.196999999999999</v>
      </c>
      <c r="N16">
        <v>30.190999999999999</v>
      </c>
      <c r="O16">
        <v>22.882000000000001</v>
      </c>
      <c r="P16">
        <v>31.210999999999999</v>
      </c>
      <c r="Q16">
        <v>46.106999999999999</v>
      </c>
      <c r="R16">
        <v>25.295000000000002</v>
      </c>
      <c r="S16">
        <v>26.579000000000001</v>
      </c>
      <c r="T16">
        <v>51.268000000000001</v>
      </c>
      <c r="U16">
        <v>17.79</v>
      </c>
      <c r="V16">
        <v>35.271999999999998</v>
      </c>
      <c r="W16">
        <v>21.867000000000001</v>
      </c>
      <c r="X16">
        <v>31.196999999999999</v>
      </c>
      <c r="Y16">
        <v>34.722000000000001</v>
      </c>
      <c r="Z16">
        <v>21.292000000000002</v>
      </c>
      <c r="AA16">
        <v>30.795000000000002</v>
      </c>
      <c r="AB16">
        <v>45.521000000000001</v>
      </c>
      <c r="AC16">
        <v>36.551000000000002</v>
      </c>
      <c r="AD16">
        <v>57.567999999999998</v>
      </c>
      <c r="AE16">
        <v>24.297999999999998</v>
      </c>
      <c r="AF16">
        <v>21.113</v>
      </c>
      <c r="AG16">
        <v>34.658999999999999</v>
      </c>
      <c r="AH16">
        <v>27.974</v>
      </c>
    </row>
    <row r="17" spans="1:1005" ht="15" x14ac:dyDescent="0.25">
      <c r="A17" s="203">
        <v>45748</v>
      </c>
      <c r="B17" s="204"/>
      <c r="C17" s="204">
        <v>64</v>
      </c>
      <c r="D17" s="210">
        <v>78</v>
      </c>
      <c r="E17">
        <v>71.132999999999996</v>
      </c>
      <c r="F17">
        <v>69.545000000000002</v>
      </c>
      <c r="G17">
        <v>65.347999999999999</v>
      </c>
      <c r="H17">
        <v>54.942</v>
      </c>
      <c r="I17">
        <v>92.593999999999994</v>
      </c>
      <c r="J17">
        <v>69.92</v>
      </c>
      <c r="K17">
        <v>52.316000000000003</v>
      </c>
      <c r="L17">
        <v>47.031999999999996</v>
      </c>
      <c r="M17">
        <v>81.477999999999994</v>
      </c>
      <c r="N17">
        <v>60.646000000000001</v>
      </c>
      <c r="O17">
        <v>55.932000000000002</v>
      </c>
      <c r="P17">
        <v>54.243000000000002</v>
      </c>
      <c r="Q17">
        <v>95.08</v>
      </c>
      <c r="R17">
        <v>60.887999999999998</v>
      </c>
      <c r="S17">
        <v>81.932000000000002</v>
      </c>
      <c r="T17">
        <v>82.728999999999999</v>
      </c>
      <c r="U17">
        <v>45.750999999999998</v>
      </c>
      <c r="V17">
        <v>52.948999999999998</v>
      </c>
      <c r="W17">
        <v>50.048999999999999</v>
      </c>
      <c r="X17">
        <v>64.421000000000006</v>
      </c>
      <c r="Y17">
        <v>76.718999999999994</v>
      </c>
      <c r="Z17">
        <v>38.360999999999997</v>
      </c>
      <c r="AA17">
        <v>72.465000000000003</v>
      </c>
      <c r="AB17">
        <v>71.617000000000004</v>
      </c>
      <c r="AC17">
        <v>58.848999999999997</v>
      </c>
      <c r="AD17">
        <v>108.19499999999999</v>
      </c>
      <c r="AE17">
        <v>39.784999999999997</v>
      </c>
      <c r="AF17">
        <v>72.445999999999998</v>
      </c>
      <c r="AG17">
        <v>48.606999999999999</v>
      </c>
      <c r="AH17">
        <v>50.274000000000001</v>
      </c>
    </row>
    <row r="18" spans="1:1005" ht="15" x14ac:dyDescent="0.25">
      <c r="A18" s="203">
        <v>45778</v>
      </c>
      <c r="B18" s="204"/>
      <c r="C18" s="204">
        <v>159</v>
      </c>
      <c r="D18" s="210">
        <v>204</v>
      </c>
      <c r="E18">
        <v>210.21700000000001</v>
      </c>
      <c r="F18">
        <v>274.07</v>
      </c>
      <c r="G18">
        <v>191.54300000000001</v>
      </c>
      <c r="H18">
        <v>232.95099999999999</v>
      </c>
      <c r="I18">
        <v>344.423</v>
      </c>
      <c r="J18">
        <v>289.28500000000003</v>
      </c>
      <c r="K18">
        <v>168.96199999999999</v>
      </c>
      <c r="L18">
        <v>196.91800000000001</v>
      </c>
      <c r="M18">
        <v>238.36199999999999</v>
      </c>
      <c r="N18">
        <v>241.20599999999999</v>
      </c>
      <c r="O18">
        <v>94.102999999999994</v>
      </c>
      <c r="P18">
        <v>164.471</v>
      </c>
      <c r="Q18">
        <v>222.739</v>
      </c>
      <c r="R18">
        <v>250.67500000000001</v>
      </c>
      <c r="S18">
        <v>221.404</v>
      </c>
      <c r="T18">
        <v>216.69399999999999</v>
      </c>
      <c r="U18">
        <v>224.875</v>
      </c>
      <c r="V18">
        <v>272.00900000000001</v>
      </c>
      <c r="W18">
        <v>108.566</v>
      </c>
      <c r="X18">
        <v>142.88999999999999</v>
      </c>
      <c r="Y18">
        <v>136.886</v>
      </c>
      <c r="Z18">
        <v>105.444</v>
      </c>
      <c r="AA18">
        <v>243.16</v>
      </c>
      <c r="AB18">
        <v>147.27699999999999</v>
      </c>
      <c r="AC18">
        <v>155.22399999999999</v>
      </c>
      <c r="AD18">
        <v>240.684</v>
      </c>
      <c r="AE18">
        <v>146.274</v>
      </c>
      <c r="AF18">
        <v>186.892</v>
      </c>
      <c r="AG18">
        <v>171.13399999999999</v>
      </c>
      <c r="AH18">
        <v>121.944</v>
      </c>
    </row>
    <row r="19" spans="1:1005" ht="15" x14ac:dyDescent="0.25">
      <c r="A19" s="203">
        <v>45809</v>
      </c>
      <c r="B19" s="204"/>
      <c r="C19" s="204">
        <v>165</v>
      </c>
      <c r="D19" s="210">
        <v>251</v>
      </c>
      <c r="E19">
        <v>163.80000000000001</v>
      </c>
      <c r="F19">
        <v>413.07600000000002</v>
      </c>
      <c r="G19">
        <v>209.08799999999999</v>
      </c>
      <c r="H19">
        <v>563.77099999999996</v>
      </c>
      <c r="I19">
        <v>305.63299999999998</v>
      </c>
      <c r="J19">
        <v>469.11399999999998</v>
      </c>
      <c r="K19">
        <v>199.386</v>
      </c>
      <c r="L19">
        <v>317.10199999999998</v>
      </c>
      <c r="M19">
        <v>155.619</v>
      </c>
      <c r="N19">
        <v>186.44800000000001</v>
      </c>
      <c r="O19">
        <v>58.320999999999998</v>
      </c>
      <c r="P19">
        <v>218.833</v>
      </c>
      <c r="Q19">
        <v>140.50899999999999</v>
      </c>
      <c r="R19">
        <v>279.255</v>
      </c>
      <c r="S19">
        <v>179.202</v>
      </c>
      <c r="T19">
        <v>162.89699999999999</v>
      </c>
      <c r="U19">
        <v>471.35599999999999</v>
      </c>
      <c r="V19">
        <v>246.34100000000001</v>
      </c>
      <c r="W19">
        <v>256.22899999999998</v>
      </c>
      <c r="X19">
        <v>416.16699999999997</v>
      </c>
      <c r="Y19">
        <v>52.360999999999997</v>
      </c>
      <c r="Z19">
        <v>150.96100000000001</v>
      </c>
      <c r="AA19">
        <v>340.02600000000001</v>
      </c>
      <c r="AB19">
        <v>335.54599999999999</v>
      </c>
      <c r="AC19">
        <v>282.40899999999999</v>
      </c>
      <c r="AD19">
        <v>382.65499999999997</v>
      </c>
      <c r="AE19">
        <v>70.403999999999996</v>
      </c>
      <c r="AF19">
        <v>396.35500000000002</v>
      </c>
      <c r="AG19">
        <v>192.703</v>
      </c>
      <c r="AH19">
        <v>261.745</v>
      </c>
    </row>
    <row r="20" spans="1:1005" ht="15" x14ac:dyDescent="0.25">
      <c r="A20" s="203">
        <v>45839</v>
      </c>
      <c r="B20" s="204"/>
      <c r="C20" s="204">
        <v>53</v>
      </c>
      <c r="D20" s="210">
        <v>86</v>
      </c>
      <c r="E20">
        <v>67.094999999999999</v>
      </c>
      <c r="F20">
        <v>186.53399999999999</v>
      </c>
      <c r="G20">
        <v>63.228999999999999</v>
      </c>
      <c r="H20">
        <v>435.56200000000001</v>
      </c>
      <c r="I20">
        <v>112.863</v>
      </c>
      <c r="J20">
        <v>166.48500000000001</v>
      </c>
      <c r="K20">
        <v>95.840999999999994</v>
      </c>
      <c r="L20">
        <v>213.49100000000001</v>
      </c>
      <c r="M20">
        <v>50.744</v>
      </c>
      <c r="N20">
        <v>58.091000000000001</v>
      </c>
      <c r="O20">
        <v>24.992000000000001</v>
      </c>
      <c r="P20">
        <v>58.267000000000003</v>
      </c>
      <c r="Q20">
        <v>54.192</v>
      </c>
      <c r="R20">
        <v>111.869</v>
      </c>
      <c r="S20">
        <v>68.86</v>
      </c>
      <c r="T20">
        <v>63</v>
      </c>
      <c r="U20">
        <v>217.52600000000001</v>
      </c>
      <c r="V20">
        <v>128.39400000000001</v>
      </c>
      <c r="W20">
        <v>69.263000000000005</v>
      </c>
      <c r="X20">
        <v>229.386</v>
      </c>
      <c r="Y20">
        <v>27.04</v>
      </c>
      <c r="Z20">
        <v>55.844000000000001</v>
      </c>
      <c r="AA20">
        <v>104.154</v>
      </c>
      <c r="AB20">
        <v>117.057</v>
      </c>
      <c r="AC20">
        <v>92.873000000000005</v>
      </c>
      <c r="AD20">
        <v>129.78899999999999</v>
      </c>
      <c r="AE20">
        <v>29.28</v>
      </c>
      <c r="AF20">
        <v>261.70699999999999</v>
      </c>
      <c r="AG20">
        <v>59.698</v>
      </c>
      <c r="AH20">
        <v>119.89100000000001</v>
      </c>
    </row>
    <row r="21" spans="1:1005" ht="15" x14ac:dyDescent="0.25">
      <c r="A21" s="203">
        <v>45870</v>
      </c>
      <c r="B21" s="204"/>
      <c r="C21" s="204">
        <v>42</v>
      </c>
      <c r="D21" s="210">
        <v>55</v>
      </c>
      <c r="E21">
        <v>54.177</v>
      </c>
      <c r="F21">
        <v>69.472999999999999</v>
      </c>
      <c r="G21">
        <v>40.75</v>
      </c>
      <c r="H21">
        <v>127.29</v>
      </c>
      <c r="I21">
        <v>54.302</v>
      </c>
      <c r="J21">
        <v>80.161000000000001</v>
      </c>
      <c r="K21">
        <v>48.115000000000002</v>
      </c>
      <c r="L21">
        <v>88.846000000000004</v>
      </c>
      <c r="M21">
        <v>44.658999999999999</v>
      </c>
      <c r="N21">
        <v>52.219000000000001</v>
      </c>
      <c r="O21">
        <v>22.067</v>
      </c>
      <c r="P21">
        <v>43.07</v>
      </c>
      <c r="Q21">
        <v>38.362000000000002</v>
      </c>
      <c r="R21">
        <v>57.893000000000001</v>
      </c>
      <c r="S21">
        <v>48.718000000000004</v>
      </c>
      <c r="T21">
        <v>46.143000000000001</v>
      </c>
      <c r="U21">
        <v>79.691000000000003</v>
      </c>
      <c r="V21">
        <v>51.933999999999997</v>
      </c>
      <c r="W21">
        <v>48.709000000000003</v>
      </c>
      <c r="X21">
        <v>71.099000000000004</v>
      </c>
      <c r="Y21">
        <v>27.638000000000002</v>
      </c>
      <c r="Z21">
        <v>40.185000000000002</v>
      </c>
      <c r="AA21">
        <v>58.649000000000001</v>
      </c>
      <c r="AB21">
        <v>52.598999999999997</v>
      </c>
      <c r="AC21">
        <v>52.899000000000001</v>
      </c>
      <c r="AD21">
        <v>63.781999999999996</v>
      </c>
      <c r="AE21">
        <v>24.61</v>
      </c>
      <c r="AF21">
        <v>83.022999999999996</v>
      </c>
      <c r="AG21">
        <v>39.579000000000001</v>
      </c>
      <c r="AH21">
        <v>55.232999999999997</v>
      </c>
    </row>
    <row r="22" spans="1:1005" ht="15" x14ac:dyDescent="0.25">
      <c r="A22" s="203">
        <v>45901</v>
      </c>
      <c r="B22" s="204"/>
      <c r="C22" s="204">
        <v>28</v>
      </c>
      <c r="D22" s="210">
        <v>35</v>
      </c>
      <c r="E22">
        <v>39.981000000000002</v>
      </c>
      <c r="F22">
        <v>49.122</v>
      </c>
      <c r="G22">
        <v>32.279000000000003</v>
      </c>
      <c r="H22">
        <v>62.942</v>
      </c>
      <c r="I22">
        <v>38.933</v>
      </c>
      <c r="J22">
        <v>53.488999999999997</v>
      </c>
      <c r="K22">
        <v>30.36</v>
      </c>
      <c r="L22">
        <v>46.768000000000001</v>
      </c>
      <c r="M22">
        <v>33.424999999999997</v>
      </c>
      <c r="N22">
        <v>30.719000000000001</v>
      </c>
      <c r="O22">
        <v>21.059000000000001</v>
      </c>
      <c r="P22">
        <v>55.591999999999999</v>
      </c>
      <c r="Q22">
        <v>33.090000000000003</v>
      </c>
      <c r="R22">
        <v>37.021000000000001</v>
      </c>
      <c r="S22">
        <v>35.786999999999999</v>
      </c>
      <c r="T22">
        <v>39.600999999999999</v>
      </c>
      <c r="U22">
        <v>44.456000000000003</v>
      </c>
      <c r="V22">
        <v>34.106000000000002</v>
      </c>
      <c r="W22">
        <v>27.98</v>
      </c>
      <c r="X22">
        <v>40.298999999999999</v>
      </c>
      <c r="Y22">
        <v>22.504000000000001</v>
      </c>
      <c r="Z22">
        <v>53.106999999999999</v>
      </c>
      <c r="AA22">
        <v>52.253</v>
      </c>
      <c r="AB22">
        <v>37.622999999999998</v>
      </c>
      <c r="AC22">
        <v>34.991</v>
      </c>
      <c r="AD22">
        <v>38.661999999999999</v>
      </c>
      <c r="AE22">
        <v>19.628</v>
      </c>
      <c r="AF22">
        <v>43.347000000000001</v>
      </c>
      <c r="AG22">
        <v>36.697000000000003</v>
      </c>
      <c r="AH22">
        <v>33.51</v>
      </c>
    </row>
    <row r="23" spans="1:1005" ht="15" x14ac:dyDescent="0.25">
      <c r="A23" s="203">
        <v>45931</v>
      </c>
      <c r="B23" s="204"/>
      <c r="C23" s="204">
        <v>31</v>
      </c>
      <c r="D23" s="210">
        <v>36</v>
      </c>
      <c r="E23">
        <v>29.102</v>
      </c>
      <c r="F23">
        <v>44.841000000000001</v>
      </c>
      <c r="G23">
        <v>38.387</v>
      </c>
      <c r="H23">
        <v>59.8</v>
      </c>
      <c r="I23">
        <v>45.655999999999999</v>
      </c>
      <c r="J23">
        <v>54.384999999999998</v>
      </c>
      <c r="K23">
        <v>39.210999999999999</v>
      </c>
      <c r="L23">
        <v>37.631999999999998</v>
      </c>
      <c r="M23">
        <v>29.443000000000001</v>
      </c>
      <c r="N23">
        <v>29.169</v>
      </c>
      <c r="O23">
        <v>29.219000000000001</v>
      </c>
      <c r="P23">
        <v>34.463000000000001</v>
      </c>
      <c r="Q23">
        <v>32.051000000000002</v>
      </c>
      <c r="R23">
        <v>49.107999999999997</v>
      </c>
      <c r="S23">
        <v>57.103000000000002</v>
      </c>
      <c r="T23">
        <v>39.872</v>
      </c>
      <c r="U23">
        <v>40.262</v>
      </c>
      <c r="V23">
        <v>35.930999999999997</v>
      </c>
      <c r="W23">
        <v>28.792999999999999</v>
      </c>
      <c r="X23">
        <v>38.92</v>
      </c>
      <c r="Y23">
        <v>21.948</v>
      </c>
      <c r="Z23">
        <v>48.253999999999998</v>
      </c>
      <c r="AA23">
        <v>60.41</v>
      </c>
      <c r="AB23">
        <v>32.195</v>
      </c>
      <c r="AC23">
        <v>30.285</v>
      </c>
      <c r="AD23">
        <v>39.834000000000003</v>
      </c>
      <c r="AE23">
        <v>22.134</v>
      </c>
      <c r="AF23">
        <v>37.253</v>
      </c>
      <c r="AG23">
        <v>34.715000000000003</v>
      </c>
      <c r="AH23">
        <v>28.353000000000002</v>
      </c>
    </row>
    <row r="24" spans="1:1005" ht="15" x14ac:dyDescent="0.25">
      <c r="A24" s="203">
        <v>45962</v>
      </c>
      <c r="B24" s="204"/>
      <c r="C24" s="204">
        <v>29</v>
      </c>
      <c r="D24" s="210">
        <v>31</v>
      </c>
      <c r="E24">
        <v>24.97</v>
      </c>
      <c r="F24">
        <v>36.411999999999999</v>
      </c>
      <c r="G24">
        <v>30.117999999999999</v>
      </c>
      <c r="H24">
        <v>43.911000000000001</v>
      </c>
      <c r="I24">
        <v>39.341999999999999</v>
      </c>
      <c r="J24">
        <v>41.3</v>
      </c>
      <c r="K24">
        <v>32.576000000000001</v>
      </c>
      <c r="L24">
        <v>29.959</v>
      </c>
      <c r="M24">
        <v>25.952999999999999</v>
      </c>
      <c r="N24">
        <v>28.707999999999998</v>
      </c>
      <c r="O24">
        <v>19.452000000000002</v>
      </c>
      <c r="P24">
        <v>25.608000000000001</v>
      </c>
      <c r="Q24">
        <v>28.890999999999998</v>
      </c>
      <c r="R24">
        <v>37.89</v>
      </c>
      <c r="S24">
        <v>41.15</v>
      </c>
      <c r="T24">
        <v>33.171999999999997</v>
      </c>
      <c r="U24">
        <v>34.362000000000002</v>
      </c>
      <c r="V24">
        <v>31.850999999999999</v>
      </c>
      <c r="W24">
        <v>29.074000000000002</v>
      </c>
      <c r="X24">
        <v>32.156999999999996</v>
      </c>
      <c r="Y24">
        <v>18.170000000000002</v>
      </c>
      <c r="Z24">
        <v>31.161999999999999</v>
      </c>
      <c r="AA24">
        <v>38.302999999999997</v>
      </c>
      <c r="AB24">
        <v>29.016999999999999</v>
      </c>
      <c r="AC24">
        <v>26.012</v>
      </c>
      <c r="AD24">
        <v>33.683999999999997</v>
      </c>
      <c r="AE24">
        <v>20.675999999999998</v>
      </c>
      <c r="AF24">
        <v>32.222999999999999</v>
      </c>
      <c r="AG24">
        <v>37.325000000000003</v>
      </c>
      <c r="AH24">
        <v>26.742000000000001</v>
      </c>
    </row>
    <row r="25" spans="1:1005" ht="15" x14ac:dyDescent="0.25">
      <c r="A25" s="203">
        <v>45992</v>
      </c>
      <c r="B25" s="204"/>
      <c r="C25" s="204">
        <v>26</v>
      </c>
      <c r="D25" s="210">
        <v>26</v>
      </c>
      <c r="E25">
        <v>22.292000000000002</v>
      </c>
      <c r="F25">
        <v>30.794</v>
      </c>
      <c r="G25">
        <v>24.62</v>
      </c>
      <c r="H25">
        <v>39.896999999999998</v>
      </c>
      <c r="I25">
        <v>32.825000000000003</v>
      </c>
      <c r="J25">
        <v>32.921999999999997</v>
      </c>
      <c r="K25">
        <v>29.533000000000001</v>
      </c>
      <c r="L25">
        <v>26.413</v>
      </c>
      <c r="M25">
        <v>22.794</v>
      </c>
      <c r="N25">
        <v>23.207999999999998</v>
      </c>
      <c r="O25">
        <v>16.789000000000001</v>
      </c>
      <c r="P25">
        <v>23.026</v>
      </c>
      <c r="Q25">
        <v>23.709</v>
      </c>
      <c r="R25">
        <v>28.099</v>
      </c>
      <c r="S25">
        <v>28.678999999999998</v>
      </c>
      <c r="T25">
        <v>24.006</v>
      </c>
      <c r="U25">
        <v>30.202000000000002</v>
      </c>
      <c r="V25">
        <v>25.942</v>
      </c>
      <c r="W25">
        <v>24.274999999999999</v>
      </c>
      <c r="X25">
        <v>28.042999999999999</v>
      </c>
      <c r="Y25">
        <v>16.379000000000001</v>
      </c>
      <c r="Z25">
        <v>23.692</v>
      </c>
      <c r="AA25">
        <v>30.76</v>
      </c>
      <c r="AB25">
        <v>25.486999999999998</v>
      </c>
      <c r="AC25">
        <v>23.716000000000001</v>
      </c>
      <c r="AD25">
        <v>31.193999999999999</v>
      </c>
      <c r="AE25">
        <v>16.692</v>
      </c>
      <c r="AF25">
        <v>29.49</v>
      </c>
      <c r="AG25">
        <v>29.824000000000002</v>
      </c>
      <c r="AH25">
        <v>24.213999999999999</v>
      </c>
    </row>
    <row r="26" spans="1:1005" ht="15" x14ac:dyDescent="0.25">
      <c r="A26" s="203">
        <v>46023</v>
      </c>
      <c r="B26" s="204"/>
      <c r="C26" s="204">
        <v>25</v>
      </c>
      <c r="D26" s="210">
        <v>25</v>
      </c>
      <c r="E26">
        <v>20.797000000000001</v>
      </c>
      <c r="F26">
        <v>27.983000000000001</v>
      </c>
      <c r="G26">
        <v>22.28</v>
      </c>
      <c r="H26">
        <v>33.945</v>
      </c>
      <c r="I26">
        <v>28.045999999999999</v>
      </c>
      <c r="J26">
        <v>29.149000000000001</v>
      </c>
      <c r="K26">
        <v>25.506</v>
      </c>
      <c r="L26">
        <v>26.015999999999998</v>
      </c>
      <c r="M26">
        <v>21.1</v>
      </c>
      <c r="N26">
        <v>20.282</v>
      </c>
      <c r="O26">
        <v>15.981999999999999</v>
      </c>
      <c r="P26">
        <v>20.785</v>
      </c>
      <c r="Q26">
        <v>22.507000000000001</v>
      </c>
      <c r="R26">
        <v>24.327999999999999</v>
      </c>
      <c r="S26">
        <v>24.31</v>
      </c>
      <c r="T26">
        <v>20.029</v>
      </c>
      <c r="U26">
        <v>27.451000000000001</v>
      </c>
      <c r="V26">
        <v>23.07</v>
      </c>
      <c r="W26">
        <v>22.276</v>
      </c>
      <c r="X26">
        <v>26.405000000000001</v>
      </c>
      <c r="Y26">
        <v>15.151999999999999</v>
      </c>
      <c r="Z26">
        <v>20.75</v>
      </c>
      <c r="AA26">
        <v>26.965</v>
      </c>
      <c r="AB26">
        <v>23.484000000000002</v>
      </c>
      <c r="AC26">
        <v>21.802</v>
      </c>
      <c r="AD26">
        <v>27.015000000000001</v>
      </c>
      <c r="AE26">
        <v>15.333</v>
      </c>
      <c r="AF26">
        <v>26.85</v>
      </c>
      <c r="AG26">
        <v>23.965</v>
      </c>
      <c r="AH26">
        <v>21.738</v>
      </c>
    </row>
    <row r="27" spans="1:1005" ht="15" x14ac:dyDescent="0.25">
      <c r="A27" s="203">
        <v>46054</v>
      </c>
      <c r="B27" s="204"/>
      <c r="C27" s="204">
        <v>23</v>
      </c>
      <c r="D27" s="210">
        <v>23</v>
      </c>
      <c r="E27">
        <v>18.776</v>
      </c>
      <c r="F27">
        <v>23.391999999999999</v>
      </c>
      <c r="G27">
        <v>23.79</v>
      </c>
      <c r="H27">
        <v>32.087000000000003</v>
      </c>
      <c r="I27">
        <v>22.954000000000001</v>
      </c>
      <c r="J27">
        <v>24.902999999999999</v>
      </c>
      <c r="K27">
        <v>24.093</v>
      </c>
      <c r="L27">
        <v>25.501000000000001</v>
      </c>
      <c r="M27">
        <v>19.693000000000001</v>
      </c>
      <c r="N27">
        <v>17.084</v>
      </c>
      <c r="O27">
        <v>18.091999999999999</v>
      </c>
      <c r="P27">
        <v>17.727</v>
      </c>
      <c r="Q27">
        <v>19.809999999999999</v>
      </c>
      <c r="R27">
        <v>19.884</v>
      </c>
      <c r="S27">
        <v>22.297000000000001</v>
      </c>
      <c r="T27">
        <v>16.292000000000002</v>
      </c>
      <c r="U27">
        <v>23.605</v>
      </c>
      <c r="V27">
        <v>19.074000000000002</v>
      </c>
      <c r="W27">
        <v>18.579000000000001</v>
      </c>
      <c r="X27">
        <v>22</v>
      </c>
      <c r="Y27">
        <v>13.24</v>
      </c>
      <c r="Z27">
        <v>20.141999999999999</v>
      </c>
      <c r="AA27">
        <v>30.274000000000001</v>
      </c>
      <c r="AB27">
        <v>21.407</v>
      </c>
      <c r="AC27">
        <v>25.335999999999999</v>
      </c>
      <c r="AD27">
        <v>27.28</v>
      </c>
      <c r="AE27">
        <v>13.132</v>
      </c>
      <c r="AF27">
        <v>23.234999999999999</v>
      </c>
      <c r="AG27">
        <v>21.879000000000001</v>
      </c>
      <c r="AH27">
        <v>19.763999999999999</v>
      </c>
    </row>
    <row r="28" spans="1:1005" ht="15" x14ac:dyDescent="0.25">
      <c r="A28" s="203">
        <v>46082</v>
      </c>
      <c r="B28" s="204"/>
      <c r="C28" s="204">
        <v>38</v>
      </c>
      <c r="D28" s="210">
        <v>38</v>
      </c>
      <c r="E28">
        <v>30.597999999999999</v>
      </c>
      <c r="F28">
        <v>40.542999999999999</v>
      </c>
      <c r="G28">
        <v>44.430999999999997</v>
      </c>
      <c r="H28">
        <v>41.225000000000001</v>
      </c>
      <c r="I28">
        <v>42.426000000000002</v>
      </c>
      <c r="J28">
        <v>40.496000000000002</v>
      </c>
      <c r="K28">
        <v>34.183999999999997</v>
      </c>
      <c r="L28">
        <v>30.617000000000001</v>
      </c>
      <c r="M28">
        <v>28.821999999999999</v>
      </c>
      <c r="N28">
        <v>21.474</v>
      </c>
      <c r="O28">
        <v>28.015000000000001</v>
      </c>
      <c r="P28">
        <v>43.881</v>
      </c>
      <c r="Q28">
        <v>25.227</v>
      </c>
      <c r="R28">
        <v>28.094000000000001</v>
      </c>
      <c r="S28">
        <v>51.759</v>
      </c>
      <c r="T28">
        <v>17.076000000000001</v>
      </c>
      <c r="U28">
        <v>41.234000000000002</v>
      </c>
      <c r="V28">
        <v>22.359000000000002</v>
      </c>
      <c r="W28">
        <v>29.925999999999998</v>
      </c>
      <c r="X28">
        <v>36.804000000000002</v>
      </c>
      <c r="Y28">
        <v>19.474</v>
      </c>
      <c r="Z28">
        <v>26.690999999999999</v>
      </c>
      <c r="AA28">
        <v>49.848999999999997</v>
      </c>
      <c r="AB28">
        <v>36.021000000000001</v>
      </c>
      <c r="AC28">
        <v>55.543999999999997</v>
      </c>
      <c r="AD28">
        <v>29.393000000000001</v>
      </c>
      <c r="AE28">
        <v>18.044</v>
      </c>
      <c r="AF28">
        <v>34.588000000000001</v>
      </c>
      <c r="AG28">
        <v>28.193999999999999</v>
      </c>
      <c r="AH28">
        <v>31.353999999999999</v>
      </c>
      <c r="ALQ28" s="1" t="e">
        <v>#N/A</v>
      </c>
    </row>
    <row r="29" spans="1:1005" ht="15" x14ac:dyDescent="0.25">
      <c r="A29" s="203">
        <v>46113</v>
      </c>
      <c r="B29" s="204"/>
      <c r="C29" s="204">
        <v>78</v>
      </c>
      <c r="D29" s="210">
        <v>78</v>
      </c>
      <c r="E29">
        <v>64.411000000000001</v>
      </c>
      <c r="F29">
        <v>73.197000000000003</v>
      </c>
      <c r="G29">
        <v>53.787999999999997</v>
      </c>
      <c r="H29">
        <v>94.206000000000003</v>
      </c>
      <c r="I29">
        <v>75.27</v>
      </c>
      <c r="J29">
        <v>59.042999999999999</v>
      </c>
      <c r="K29">
        <v>46.290999999999997</v>
      </c>
      <c r="L29">
        <v>79.888000000000005</v>
      </c>
      <c r="M29">
        <v>56.17</v>
      </c>
      <c r="N29">
        <v>53.517000000000003</v>
      </c>
      <c r="O29">
        <v>49.53</v>
      </c>
      <c r="P29">
        <v>91.64</v>
      </c>
      <c r="Q29">
        <v>59.075000000000003</v>
      </c>
      <c r="R29">
        <v>86.492000000000004</v>
      </c>
      <c r="S29">
        <v>83.484999999999999</v>
      </c>
      <c r="T29">
        <v>44.920999999999999</v>
      </c>
      <c r="U29">
        <v>59.25</v>
      </c>
      <c r="V29">
        <v>50.904000000000003</v>
      </c>
      <c r="W29">
        <v>62.12</v>
      </c>
      <c r="X29">
        <v>80.325000000000003</v>
      </c>
      <c r="Y29">
        <v>35.832000000000001</v>
      </c>
      <c r="Z29">
        <v>64.224000000000004</v>
      </c>
      <c r="AA29">
        <v>77.44</v>
      </c>
      <c r="AB29">
        <v>57.72</v>
      </c>
      <c r="AC29">
        <v>107.468</v>
      </c>
      <c r="AD29">
        <v>46.183</v>
      </c>
      <c r="AE29">
        <v>66.994</v>
      </c>
      <c r="AF29">
        <v>48.25</v>
      </c>
      <c r="AG29">
        <v>49.963000000000001</v>
      </c>
      <c r="AH29">
        <v>65.61</v>
      </c>
      <c r="ALQ29" s="1" t="e">
        <v>#N/A</v>
      </c>
    </row>
    <row r="30" spans="1:1005" ht="15" x14ac:dyDescent="0.25">
      <c r="A30" s="203">
        <v>46143</v>
      </c>
      <c r="B30" s="204"/>
      <c r="C30" s="204">
        <v>204</v>
      </c>
      <c r="D30" s="210">
        <v>204</v>
      </c>
      <c r="E30">
        <v>253.64500000000001</v>
      </c>
      <c r="F30">
        <v>204.59399999999999</v>
      </c>
      <c r="G30">
        <v>228.59299999999999</v>
      </c>
      <c r="H30">
        <v>348.48899999999998</v>
      </c>
      <c r="I30">
        <v>302.94099999999997</v>
      </c>
      <c r="J30">
        <v>184.53299999999999</v>
      </c>
      <c r="K30">
        <v>194.08699999999999</v>
      </c>
      <c r="L30">
        <v>236.37200000000001</v>
      </c>
      <c r="M30">
        <v>231.535</v>
      </c>
      <c r="N30">
        <v>91.933999999999997</v>
      </c>
      <c r="O30">
        <v>153.42400000000001</v>
      </c>
      <c r="P30">
        <v>219.08199999999999</v>
      </c>
      <c r="Q30">
        <v>240.477</v>
      </c>
      <c r="R30">
        <v>227.92400000000001</v>
      </c>
      <c r="S30">
        <v>217.72300000000001</v>
      </c>
      <c r="T30">
        <v>219.089</v>
      </c>
      <c r="U30">
        <v>287.33499999999998</v>
      </c>
      <c r="V30">
        <v>111.48</v>
      </c>
      <c r="W30">
        <v>137</v>
      </c>
      <c r="X30">
        <v>140.78899999999999</v>
      </c>
      <c r="Y30">
        <v>95.921999999999997</v>
      </c>
      <c r="Z30">
        <v>223.565</v>
      </c>
      <c r="AA30">
        <v>154.863</v>
      </c>
      <c r="AB30">
        <v>152.15899999999999</v>
      </c>
      <c r="AC30">
        <v>231.87700000000001</v>
      </c>
      <c r="AD30">
        <v>159.56200000000001</v>
      </c>
      <c r="AE30">
        <v>172.93</v>
      </c>
      <c r="AF30">
        <v>172.13499999999999</v>
      </c>
      <c r="AG30">
        <v>115.324</v>
      </c>
      <c r="AH30">
        <v>202.40799999999999</v>
      </c>
      <c r="ALQ30" s="1" t="e">
        <v>#N/A</v>
      </c>
    </row>
    <row r="31" spans="1:1005" ht="15" x14ac:dyDescent="0.25">
      <c r="A31" s="203">
        <v>46174</v>
      </c>
      <c r="B31" s="204"/>
      <c r="C31" s="204">
        <v>251</v>
      </c>
      <c r="D31" s="210">
        <v>251</v>
      </c>
      <c r="E31">
        <v>413.11700000000002</v>
      </c>
      <c r="F31">
        <v>214.89099999999999</v>
      </c>
      <c r="G31">
        <v>561.55999999999995</v>
      </c>
      <c r="H31">
        <v>306.93700000000001</v>
      </c>
      <c r="I31">
        <v>478.815</v>
      </c>
      <c r="J31">
        <v>206.67599999999999</v>
      </c>
      <c r="K31">
        <v>316.13</v>
      </c>
      <c r="L31">
        <v>155.25200000000001</v>
      </c>
      <c r="M31">
        <v>190.65299999999999</v>
      </c>
      <c r="N31">
        <v>57.292000000000002</v>
      </c>
      <c r="O31">
        <v>212.49700000000001</v>
      </c>
      <c r="P31">
        <v>139.172</v>
      </c>
      <c r="Q31">
        <v>283.822</v>
      </c>
      <c r="R31">
        <v>181.43600000000001</v>
      </c>
      <c r="S31">
        <v>163.44399999999999</v>
      </c>
      <c r="T31">
        <v>467.04700000000003</v>
      </c>
      <c r="U31">
        <v>255.33699999999999</v>
      </c>
      <c r="V31">
        <v>258.69</v>
      </c>
      <c r="W31">
        <v>411.61200000000002</v>
      </c>
      <c r="X31">
        <v>53.726999999999997</v>
      </c>
      <c r="Y31">
        <v>150.386</v>
      </c>
      <c r="Z31">
        <v>327.721</v>
      </c>
      <c r="AA31">
        <v>341.38799999999998</v>
      </c>
      <c r="AB31">
        <v>281.625</v>
      </c>
      <c r="AC31">
        <v>381.65699999999998</v>
      </c>
      <c r="AD31">
        <v>74.709000000000003</v>
      </c>
      <c r="AE31">
        <v>384.69799999999998</v>
      </c>
      <c r="AF31">
        <v>193.32499999999999</v>
      </c>
      <c r="AG31">
        <v>261.59899999999999</v>
      </c>
      <c r="AH31">
        <v>160.73400000000001</v>
      </c>
      <c r="ALQ31" s="1" t="e">
        <v>#N/A</v>
      </c>
    </row>
    <row r="32" spans="1:1005" ht="15" x14ac:dyDescent="0.25">
      <c r="A32" s="203">
        <v>46204</v>
      </c>
      <c r="B32" s="204"/>
      <c r="C32" s="204">
        <v>86</v>
      </c>
      <c r="D32" s="210">
        <v>86</v>
      </c>
      <c r="E32">
        <v>192.68299999999999</v>
      </c>
      <c r="F32">
        <v>65.622</v>
      </c>
      <c r="G32">
        <v>434.98899999999998</v>
      </c>
      <c r="H32">
        <v>113.221</v>
      </c>
      <c r="I32">
        <v>175.79400000000001</v>
      </c>
      <c r="J32">
        <v>98.988</v>
      </c>
      <c r="K32">
        <v>213.18199999999999</v>
      </c>
      <c r="L32">
        <v>50.508000000000003</v>
      </c>
      <c r="M32">
        <v>58.853999999999999</v>
      </c>
      <c r="N32">
        <v>24.234000000000002</v>
      </c>
      <c r="O32">
        <v>56.676000000000002</v>
      </c>
      <c r="P32">
        <v>53.363</v>
      </c>
      <c r="Q32">
        <v>116.965</v>
      </c>
      <c r="R32">
        <v>69.692999999999998</v>
      </c>
      <c r="S32">
        <v>63.076000000000001</v>
      </c>
      <c r="T32">
        <v>216.41399999999999</v>
      </c>
      <c r="U32">
        <v>136.73599999999999</v>
      </c>
      <c r="V32">
        <v>69.623000000000005</v>
      </c>
      <c r="W32">
        <v>228.084</v>
      </c>
      <c r="X32">
        <v>28.065999999999999</v>
      </c>
      <c r="Y32">
        <v>54.862000000000002</v>
      </c>
      <c r="Z32">
        <v>100.82</v>
      </c>
      <c r="AA32">
        <v>118.913</v>
      </c>
      <c r="AB32">
        <v>92.552000000000007</v>
      </c>
      <c r="AC32">
        <v>132.63200000000001</v>
      </c>
      <c r="AD32">
        <v>32.314999999999998</v>
      </c>
      <c r="AE32">
        <v>258.68599999999998</v>
      </c>
      <c r="AF32">
        <v>59.682000000000002</v>
      </c>
      <c r="AG32">
        <v>124.55</v>
      </c>
      <c r="AH32">
        <v>65.480999999999995</v>
      </c>
      <c r="ALQ32" s="1" t="e">
        <v>#N/A</v>
      </c>
    </row>
    <row r="33" spans="1:1005" ht="15" x14ac:dyDescent="0.25">
      <c r="A33" s="203">
        <v>46235</v>
      </c>
      <c r="B33" s="207"/>
      <c r="C33" s="207">
        <v>55</v>
      </c>
      <c r="D33" s="210">
        <v>55</v>
      </c>
      <c r="E33">
        <v>69.424000000000007</v>
      </c>
      <c r="F33">
        <v>42.750999999999998</v>
      </c>
      <c r="G33">
        <v>126.97199999999999</v>
      </c>
      <c r="H33">
        <v>54.557000000000002</v>
      </c>
      <c r="I33">
        <v>84.004999999999995</v>
      </c>
      <c r="J33">
        <v>50.323</v>
      </c>
      <c r="K33">
        <v>88.602999999999994</v>
      </c>
      <c r="L33">
        <v>44.375</v>
      </c>
      <c r="M33">
        <v>51.98</v>
      </c>
      <c r="N33">
        <v>21.303000000000001</v>
      </c>
      <c r="O33">
        <v>41.848999999999997</v>
      </c>
      <c r="P33">
        <v>37.643000000000001</v>
      </c>
      <c r="Q33">
        <v>58.597000000000001</v>
      </c>
      <c r="R33">
        <v>49.323</v>
      </c>
      <c r="S33">
        <v>46.164000000000001</v>
      </c>
      <c r="T33">
        <v>79.027000000000001</v>
      </c>
      <c r="U33">
        <v>55.168999999999997</v>
      </c>
      <c r="V33">
        <v>48.896000000000001</v>
      </c>
      <c r="W33">
        <v>70.299000000000007</v>
      </c>
      <c r="X33">
        <v>28.518000000000001</v>
      </c>
      <c r="Y33">
        <v>40.924999999999997</v>
      </c>
      <c r="Z33">
        <v>56.484000000000002</v>
      </c>
      <c r="AA33">
        <v>53.898000000000003</v>
      </c>
      <c r="AB33">
        <v>52.633000000000003</v>
      </c>
      <c r="AC33">
        <v>65.572999999999993</v>
      </c>
      <c r="AD33">
        <v>26.908999999999999</v>
      </c>
      <c r="AE33">
        <v>81.644000000000005</v>
      </c>
      <c r="AF33">
        <v>39.511000000000003</v>
      </c>
      <c r="AG33">
        <v>56.386000000000003</v>
      </c>
      <c r="AH33">
        <v>52.768000000000001</v>
      </c>
      <c r="ALQ33" s="1" t="e">
        <v>#N/A</v>
      </c>
    </row>
    <row r="34" spans="1:1005" ht="15" x14ac:dyDescent="0.25">
      <c r="A34" s="203">
        <v>46266</v>
      </c>
      <c r="B34" s="204"/>
      <c r="C34" s="204">
        <v>35</v>
      </c>
      <c r="D34" s="210">
        <v>35</v>
      </c>
      <c r="E34">
        <v>49.247</v>
      </c>
      <c r="F34">
        <v>34.012</v>
      </c>
      <c r="G34">
        <v>62.68</v>
      </c>
      <c r="H34">
        <v>39.146999999999998</v>
      </c>
      <c r="I34">
        <v>55.319000000000003</v>
      </c>
      <c r="J34">
        <v>32.176000000000002</v>
      </c>
      <c r="K34">
        <v>46.582000000000001</v>
      </c>
      <c r="L34">
        <v>33.186</v>
      </c>
      <c r="M34">
        <v>30.765999999999998</v>
      </c>
      <c r="N34">
        <v>20.43</v>
      </c>
      <c r="O34">
        <v>54.396000000000001</v>
      </c>
      <c r="P34">
        <v>32.463000000000001</v>
      </c>
      <c r="Q34">
        <v>36.124000000000002</v>
      </c>
      <c r="R34">
        <v>36.274000000000001</v>
      </c>
      <c r="S34">
        <v>39.612000000000002</v>
      </c>
      <c r="T34">
        <v>43.930999999999997</v>
      </c>
      <c r="U34">
        <v>36.186</v>
      </c>
      <c r="V34">
        <v>28.117000000000001</v>
      </c>
      <c r="W34">
        <v>39.643999999999998</v>
      </c>
      <c r="X34">
        <v>23.274000000000001</v>
      </c>
      <c r="Y34">
        <v>51.308999999999997</v>
      </c>
      <c r="Z34">
        <v>50.354999999999997</v>
      </c>
      <c r="AA34">
        <v>38.746000000000002</v>
      </c>
      <c r="AB34">
        <v>34.767000000000003</v>
      </c>
      <c r="AC34">
        <v>38.624000000000002</v>
      </c>
      <c r="AD34">
        <v>21.754000000000001</v>
      </c>
      <c r="AE34">
        <v>42.283999999999999</v>
      </c>
      <c r="AF34">
        <v>36.594999999999999</v>
      </c>
      <c r="AG34">
        <v>33.972999999999999</v>
      </c>
      <c r="AH34">
        <v>38.787999999999997</v>
      </c>
      <c r="ALQ34" s="1" t="e">
        <v>#N/A</v>
      </c>
    </row>
    <row r="35" spans="1:1005" ht="15" x14ac:dyDescent="0.25">
      <c r="A35" s="203">
        <v>46296</v>
      </c>
      <c r="B35" s="204"/>
      <c r="C35" s="204">
        <v>31</v>
      </c>
      <c r="D35" s="210">
        <v>36</v>
      </c>
      <c r="E35">
        <v>44.287999999999997</v>
      </c>
      <c r="F35">
        <v>40.116</v>
      </c>
      <c r="G35">
        <v>59.551000000000002</v>
      </c>
      <c r="H35">
        <v>45.895000000000003</v>
      </c>
      <c r="I35">
        <v>56.511000000000003</v>
      </c>
      <c r="J35">
        <v>41.048000000000002</v>
      </c>
      <c r="K35">
        <v>37.454000000000001</v>
      </c>
      <c r="L35">
        <v>29.228999999999999</v>
      </c>
      <c r="M35">
        <v>28.87</v>
      </c>
      <c r="N35">
        <v>28.567</v>
      </c>
      <c r="O35">
        <v>33.543999999999997</v>
      </c>
      <c r="P35">
        <v>31.463999999999999</v>
      </c>
      <c r="Q35">
        <v>50.206000000000003</v>
      </c>
      <c r="R35">
        <v>57.655999999999999</v>
      </c>
      <c r="S35">
        <v>39.877000000000002</v>
      </c>
      <c r="T35">
        <v>39.768000000000001</v>
      </c>
      <c r="U35">
        <v>37.682000000000002</v>
      </c>
      <c r="V35">
        <v>28.92</v>
      </c>
      <c r="W35">
        <v>38.304000000000002</v>
      </c>
      <c r="X35">
        <v>22.652999999999999</v>
      </c>
      <c r="Y35">
        <v>48.978000000000002</v>
      </c>
      <c r="Z35">
        <v>58.566000000000003</v>
      </c>
      <c r="AA35">
        <v>33.226999999999997</v>
      </c>
      <c r="AB35">
        <v>30.08</v>
      </c>
      <c r="AC35">
        <v>39.81</v>
      </c>
      <c r="AD35">
        <v>24.123000000000001</v>
      </c>
      <c r="AE35">
        <v>36.268000000000001</v>
      </c>
      <c r="AF35">
        <v>34.630000000000003</v>
      </c>
      <c r="AG35">
        <v>28.553000000000001</v>
      </c>
      <c r="AH35">
        <v>28.183</v>
      </c>
      <c r="ALQ35" s="1" t="e">
        <v>#N/A</v>
      </c>
    </row>
    <row r="36" spans="1:1005" ht="15" x14ac:dyDescent="0.25">
      <c r="A36" s="203">
        <v>46327</v>
      </c>
      <c r="B36" s="204"/>
      <c r="C36" s="204">
        <v>29</v>
      </c>
      <c r="D36" s="210">
        <v>31</v>
      </c>
      <c r="E36">
        <v>36.334000000000003</v>
      </c>
      <c r="F36">
        <v>31.571999999999999</v>
      </c>
      <c r="G36">
        <v>43.697000000000003</v>
      </c>
      <c r="H36">
        <v>39.567</v>
      </c>
      <c r="I36">
        <v>43.116</v>
      </c>
      <c r="J36">
        <v>34.146999999999998</v>
      </c>
      <c r="K36">
        <v>29.805</v>
      </c>
      <c r="L36">
        <v>25.762</v>
      </c>
      <c r="M36">
        <v>28.68</v>
      </c>
      <c r="N36">
        <v>18.899999999999999</v>
      </c>
      <c r="O36">
        <v>24.838999999999999</v>
      </c>
      <c r="P36">
        <v>28.347999999999999</v>
      </c>
      <c r="Q36">
        <v>38.545000000000002</v>
      </c>
      <c r="R36">
        <v>41.570999999999998</v>
      </c>
      <c r="S36">
        <v>33.170999999999999</v>
      </c>
      <c r="T36">
        <v>33.932000000000002</v>
      </c>
      <c r="U36">
        <v>33.728999999999999</v>
      </c>
      <c r="V36">
        <v>29.198</v>
      </c>
      <c r="W36">
        <v>31.623000000000001</v>
      </c>
      <c r="X36">
        <v>18.791</v>
      </c>
      <c r="Y36">
        <v>31.32</v>
      </c>
      <c r="Z36">
        <v>36.884999999999998</v>
      </c>
      <c r="AA36">
        <v>29.920999999999999</v>
      </c>
      <c r="AB36">
        <v>25.83</v>
      </c>
      <c r="AC36">
        <v>33.497</v>
      </c>
      <c r="AD36">
        <v>22.568000000000001</v>
      </c>
      <c r="AE36">
        <v>31.35</v>
      </c>
      <c r="AF36">
        <v>37.228000000000002</v>
      </c>
      <c r="AG36">
        <v>26.97</v>
      </c>
      <c r="AH36">
        <v>24.027000000000001</v>
      </c>
      <c r="ALQ36" s="1" t="e">
        <v>#N/A</v>
      </c>
    </row>
    <row r="37" spans="1:1005" ht="15" x14ac:dyDescent="0.25">
      <c r="A37" s="203">
        <v>46357</v>
      </c>
      <c r="B37" s="204"/>
      <c r="C37" s="208">
        <v>26</v>
      </c>
      <c r="D37" s="211">
        <v>26</v>
      </c>
      <c r="E37">
        <v>30.472000000000001</v>
      </c>
      <c r="F37">
        <v>25.957999999999998</v>
      </c>
      <c r="G37">
        <v>39.688000000000002</v>
      </c>
      <c r="H37">
        <v>33.012999999999998</v>
      </c>
      <c r="I37">
        <v>34.404000000000003</v>
      </c>
      <c r="J37">
        <v>31.001999999999999</v>
      </c>
      <c r="K37">
        <v>26.271000000000001</v>
      </c>
      <c r="L37">
        <v>22.614000000000001</v>
      </c>
      <c r="M37">
        <v>23.140999999999998</v>
      </c>
      <c r="N37">
        <v>16.276</v>
      </c>
      <c r="O37">
        <v>22.306000000000001</v>
      </c>
      <c r="P37">
        <v>23.213999999999999</v>
      </c>
      <c r="Q37">
        <v>28.372</v>
      </c>
      <c r="R37">
        <v>29.027999999999999</v>
      </c>
      <c r="S37">
        <v>23.998000000000001</v>
      </c>
      <c r="T37">
        <v>29.800999999999998</v>
      </c>
      <c r="U37">
        <v>27.602</v>
      </c>
      <c r="V37">
        <v>24.387</v>
      </c>
      <c r="W37">
        <v>27.544</v>
      </c>
      <c r="X37">
        <v>16.959</v>
      </c>
      <c r="Y37">
        <v>23.603000000000002</v>
      </c>
      <c r="Z37">
        <v>29.423999999999999</v>
      </c>
      <c r="AA37">
        <v>26.335000000000001</v>
      </c>
      <c r="AB37">
        <v>23.547000000000001</v>
      </c>
      <c r="AC37">
        <v>31.332999999999998</v>
      </c>
      <c r="AD37">
        <v>18.375</v>
      </c>
      <c r="AE37">
        <v>28.667999999999999</v>
      </c>
      <c r="AF37">
        <v>29.731999999999999</v>
      </c>
      <c r="AG37" s="1">
        <v>24.53</v>
      </c>
      <c r="AH37" s="1">
        <v>21.452000000000002</v>
      </c>
      <c r="ALQ37" s="1" t="e">
        <v>#N/A</v>
      </c>
    </row>
    <row r="38" spans="1:1005" ht="15" x14ac:dyDescent="0.25">
      <c r="A38" s="203">
        <v>46388</v>
      </c>
      <c r="B38" s="204"/>
      <c r="C38" s="208">
        <v>25</v>
      </c>
      <c r="D38" s="211">
        <v>25</v>
      </c>
      <c r="E38">
        <v>27.658000000000001</v>
      </c>
      <c r="F38">
        <v>23.498000000000001</v>
      </c>
      <c r="G38">
        <v>33.762</v>
      </c>
      <c r="H38">
        <v>28.209</v>
      </c>
      <c r="I38">
        <v>30.408000000000001</v>
      </c>
      <c r="J38">
        <v>26.783000000000001</v>
      </c>
      <c r="K38">
        <v>25.896000000000001</v>
      </c>
      <c r="L38">
        <v>20.936</v>
      </c>
      <c r="M38">
        <v>20.152000000000001</v>
      </c>
      <c r="N38">
        <v>15.518000000000001</v>
      </c>
      <c r="O38">
        <v>20.132000000000001</v>
      </c>
      <c r="P38">
        <v>22.053000000000001</v>
      </c>
      <c r="Q38">
        <v>24.446000000000002</v>
      </c>
      <c r="R38">
        <v>24.623000000000001</v>
      </c>
      <c r="S38">
        <v>20.018999999999998</v>
      </c>
      <c r="T38">
        <v>27.085000000000001</v>
      </c>
      <c r="U38">
        <v>24.524000000000001</v>
      </c>
      <c r="V38">
        <v>22.376000000000001</v>
      </c>
      <c r="W38">
        <v>25.948</v>
      </c>
      <c r="X38">
        <v>15.682</v>
      </c>
      <c r="Y38">
        <v>20.63</v>
      </c>
      <c r="Z38">
        <v>25.748000000000001</v>
      </c>
      <c r="AA38">
        <v>24.256</v>
      </c>
      <c r="AB38">
        <v>21.649000000000001</v>
      </c>
      <c r="AC38">
        <v>26.949000000000002</v>
      </c>
      <c r="AD38">
        <v>16.864000000000001</v>
      </c>
      <c r="AE38">
        <v>26.099</v>
      </c>
      <c r="AF38">
        <v>23.887</v>
      </c>
      <c r="AG38" s="1">
        <v>21.922000000000001</v>
      </c>
      <c r="AH38" s="1">
        <v>20.026</v>
      </c>
      <c r="ALQ38" s="1" t="e">
        <v>#N/A</v>
      </c>
    </row>
    <row r="39" spans="1:1005" ht="15" x14ac:dyDescent="0.25">
      <c r="A39" s="203">
        <v>46419</v>
      </c>
      <c r="B39" s="208"/>
      <c r="C39" s="208">
        <v>23</v>
      </c>
      <c r="D39" s="211">
        <v>23</v>
      </c>
      <c r="E39">
        <v>23.055</v>
      </c>
      <c r="F39">
        <v>24.86</v>
      </c>
      <c r="G39">
        <v>31.933</v>
      </c>
      <c r="H39">
        <v>23.088999999999999</v>
      </c>
      <c r="I39">
        <v>25.876999999999999</v>
      </c>
      <c r="J39">
        <v>25.181999999999999</v>
      </c>
      <c r="K39">
        <v>25.41</v>
      </c>
      <c r="L39">
        <v>19.556999999999999</v>
      </c>
      <c r="M39">
        <v>16.934000000000001</v>
      </c>
      <c r="N39">
        <v>17.7</v>
      </c>
      <c r="O39">
        <v>17.186</v>
      </c>
      <c r="P39">
        <v>19.437000000000001</v>
      </c>
      <c r="Q39">
        <v>19.951000000000001</v>
      </c>
      <c r="R39">
        <v>22.574999999999999</v>
      </c>
      <c r="S39">
        <v>16.283000000000001</v>
      </c>
      <c r="T39">
        <v>23.303000000000001</v>
      </c>
      <c r="U39">
        <v>20.25</v>
      </c>
      <c r="V39">
        <v>18.661000000000001</v>
      </c>
      <c r="W39">
        <v>21.625</v>
      </c>
      <c r="X39">
        <v>13.678000000000001</v>
      </c>
      <c r="Y39">
        <v>19.678999999999998</v>
      </c>
      <c r="Z39">
        <v>29.161999999999999</v>
      </c>
      <c r="AA39">
        <v>22.059000000000001</v>
      </c>
      <c r="AB39">
        <v>25.201000000000001</v>
      </c>
      <c r="AC39">
        <v>27.137</v>
      </c>
      <c r="AD39">
        <v>14.4</v>
      </c>
      <c r="AE39">
        <v>22.606000000000002</v>
      </c>
      <c r="AF39">
        <v>21.821000000000002</v>
      </c>
      <c r="AG39">
        <v>19.885000000000002</v>
      </c>
      <c r="AH39">
        <v>18.132000000000001</v>
      </c>
      <c r="ALQ39" s="1" t="e">
        <v>#N/A</v>
      </c>
    </row>
    <row r="40" spans="1:1005" ht="15" x14ac:dyDescent="0.25">
      <c r="A40" s="203">
        <v>46447</v>
      </c>
      <c r="B40" s="208"/>
      <c r="C40" s="208">
        <v>38</v>
      </c>
      <c r="D40" s="211">
        <v>38</v>
      </c>
      <c r="E40">
        <v>39.64</v>
      </c>
      <c r="F40">
        <v>45.853000000000002</v>
      </c>
      <c r="G40">
        <v>41.061</v>
      </c>
      <c r="H40">
        <v>42.612000000000002</v>
      </c>
      <c r="I40">
        <v>40.807000000000002</v>
      </c>
      <c r="J40">
        <v>35.531999999999996</v>
      </c>
      <c r="K40">
        <v>30.516999999999999</v>
      </c>
      <c r="L40">
        <v>28.626000000000001</v>
      </c>
      <c r="M40">
        <v>20.898</v>
      </c>
      <c r="N40">
        <v>27.562999999999999</v>
      </c>
      <c r="O40">
        <v>43.088999999999999</v>
      </c>
      <c r="P40">
        <v>24.84</v>
      </c>
      <c r="Q40">
        <v>27.835000000000001</v>
      </c>
      <c r="R40">
        <v>52.231000000000002</v>
      </c>
      <c r="S40">
        <v>17.065000000000001</v>
      </c>
      <c r="T40">
        <v>40.902999999999999</v>
      </c>
      <c r="U40">
        <v>23.358000000000001</v>
      </c>
      <c r="V40">
        <v>30.036999999999999</v>
      </c>
      <c r="W40">
        <v>36.359000000000002</v>
      </c>
      <c r="X40">
        <v>19.946000000000002</v>
      </c>
      <c r="Y40">
        <v>26.436</v>
      </c>
      <c r="Z40">
        <v>48.442</v>
      </c>
      <c r="AA40">
        <v>36.801000000000002</v>
      </c>
      <c r="AB40">
        <v>55.387999999999998</v>
      </c>
      <c r="AC40">
        <v>29.170999999999999</v>
      </c>
      <c r="AD40">
        <v>19.408000000000001</v>
      </c>
      <c r="AE40">
        <v>33.860999999999997</v>
      </c>
      <c r="AF40">
        <v>28.146000000000001</v>
      </c>
      <c r="AG40" s="1">
        <v>30.760999999999999</v>
      </c>
      <c r="AH40" s="1">
        <v>29.832999999999998</v>
      </c>
      <c r="ALQ40" s="1" t="e">
        <v>#N/A</v>
      </c>
    </row>
    <row r="41" spans="1:1005" ht="15" x14ac:dyDescent="0.25">
      <c r="A41" s="203">
        <v>46478</v>
      </c>
      <c r="B41" s="208"/>
      <c r="C41" s="208">
        <v>78</v>
      </c>
      <c r="D41" s="211">
        <v>78</v>
      </c>
      <c r="E41">
        <v>71.701999999999998</v>
      </c>
      <c r="F41">
        <v>55.228000000000002</v>
      </c>
      <c r="G41">
        <v>93.923000000000002</v>
      </c>
      <c r="H41">
        <v>75.522999999999996</v>
      </c>
      <c r="I41">
        <v>59.091999999999999</v>
      </c>
      <c r="J41">
        <v>47.747999999999998</v>
      </c>
      <c r="K41">
        <v>79.632999999999996</v>
      </c>
      <c r="L41">
        <v>55.881999999999998</v>
      </c>
      <c r="M41">
        <v>52.869</v>
      </c>
      <c r="N41">
        <v>48.936</v>
      </c>
      <c r="O41">
        <v>90.619</v>
      </c>
      <c r="P41">
        <v>58.430999999999997</v>
      </c>
      <c r="Q41">
        <v>83.501999999999995</v>
      </c>
      <c r="R41">
        <v>83.933999999999997</v>
      </c>
      <c r="S41">
        <v>44.877000000000002</v>
      </c>
      <c r="T41">
        <v>58.857999999999997</v>
      </c>
      <c r="U41">
        <v>50.521999999999998</v>
      </c>
      <c r="V41">
        <v>62.295999999999999</v>
      </c>
      <c r="W41">
        <v>79.825999999999993</v>
      </c>
      <c r="X41">
        <v>36.363</v>
      </c>
      <c r="Y41">
        <v>62.121000000000002</v>
      </c>
      <c r="Z41">
        <v>76.010000000000005</v>
      </c>
      <c r="AA41">
        <v>58.753</v>
      </c>
      <c r="AB41">
        <v>107.214</v>
      </c>
      <c r="AC41">
        <v>43.981000000000002</v>
      </c>
      <c r="AD41">
        <v>69.271000000000001</v>
      </c>
      <c r="AE41">
        <v>47.338000000000001</v>
      </c>
      <c r="AF41">
        <v>49.835000000000001</v>
      </c>
      <c r="AG41" s="1">
        <v>63.982999999999997</v>
      </c>
      <c r="AH41" s="1">
        <v>63.284999999999997</v>
      </c>
      <c r="ALQ41" s="1" t="e">
        <v>#N/A</v>
      </c>
    </row>
    <row r="42" spans="1:1005" ht="15" x14ac:dyDescent="0.25">
      <c r="A42" s="203">
        <v>46508</v>
      </c>
      <c r="B42" s="208"/>
      <c r="C42" s="208">
        <v>204</v>
      </c>
      <c r="D42" s="211">
        <v>204</v>
      </c>
      <c r="E42">
        <v>197.43</v>
      </c>
      <c r="F42">
        <v>231.91900000000001</v>
      </c>
      <c r="G42">
        <v>348.17700000000002</v>
      </c>
      <c r="H42">
        <v>303.37799999999999</v>
      </c>
      <c r="I42">
        <v>178.84899999999999</v>
      </c>
      <c r="J42">
        <v>197.24600000000001</v>
      </c>
      <c r="K42">
        <v>236.14500000000001</v>
      </c>
      <c r="L42">
        <v>231.31100000000001</v>
      </c>
      <c r="M42">
        <v>89.534999999999997</v>
      </c>
      <c r="N42">
        <v>152.703</v>
      </c>
      <c r="O42">
        <v>217.703</v>
      </c>
      <c r="P42">
        <v>239.512</v>
      </c>
      <c r="Q42">
        <v>224.44</v>
      </c>
      <c r="R42">
        <v>218.233</v>
      </c>
      <c r="S42">
        <v>219.10300000000001</v>
      </c>
      <c r="T42">
        <v>286.68900000000002</v>
      </c>
      <c r="U42">
        <v>104.42700000000001</v>
      </c>
      <c r="V42">
        <v>137.16900000000001</v>
      </c>
      <c r="W42">
        <v>140.41999999999999</v>
      </c>
      <c r="X42">
        <v>96.597999999999999</v>
      </c>
      <c r="Y42">
        <v>210.101</v>
      </c>
      <c r="Z42">
        <v>153.161</v>
      </c>
      <c r="AA42">
        <v>153.31100000000001</v>
      </c>
      <c r="AB42">
        <v>231.488</v>
      </c>
      <c r="AC42">
        <v>157.28899999999999</v>
      </c>
      <c r="AD42">
        <v>176.40100000000001</v>
      </c>
      <c r="AE42">
        <v>171.042</v>
      </c>
      <c r="AF42">
        <v>115.21899999999999</v>
      </c>
      <c r="AG42" s="1">
        <v>197.446</v>
      </c>
      <c r="AH42" s="1">
        <v>251.209</v>
      </c>
      <c r="ALQ42" s="1" t="e">
        <v>#N/A</v>
      </c>
    </row>
    <row r="43" spans="1:1005" ht="15" x14ac:dyDescent="0.25">
      <c r="A43" s="203">
        <v>46539</v>
      </c>
      <c r="B43" s="208"/>
      <c r="C43" s="208">
        <v>251</v>
      </c>
      <c r="D43" s="211">
        <v>251</v>
      </c>
      <c r="E43">
        <v>218.81800000000001</v>
      </c>
      <c r="F43" s="1">
        <v>563.846</v>
      </c>
      <c r="G43" s="1">
        <v>306.82100000000003</v>
      </c>
      <c r="H43" s="1">
        <v>478.99200000000002</v>
      </c>
      <c r="I43" s="1">
        <v>211.55500000000001</v>
      </c>
      <c r="J43" s="1">
        <v>317.947</v>
      </c>
      <c r="K43" s="1">
        <v>155.184</v>
      </c>
      <c r="L43" s="1">
        <v>190.55799999999999</v>
      </c>
      <c r="M43" s="1">
        <v>59.302</v>
      </c>
      <c r="N43" s="1">
        <v>212.1</v>
      </c>
      <c r="O43" s="1">
        <v>138.648</v>
      </c>
      <c r="P43" s="1">
        <v>283.42500000000001</v>
      </c>
      <c r="Q43" s="1">
        <v>185.48099999999999</v>
      </c>
      <c r="R43" s="1">
        <v>163.65799999999999</v>
      </c>
      <c r="S43" s="1">
        <v>467.197</v>
      </c>
      <c r="T43" s="1">
        <v>255.09</v>
      </c>
      <c r="U43" s="1">
        <v>266.69900000000001</v>
      </c>
      <c r="V43" s="1">
        <v>411.86099999999999</v>
      </c>
      <c r="W43" s="1">
        <v>53.555999999999997</v>
      </c>
      <c r="X43" s="1">
        <v>150.905</v>
      </c>
      <c r="Y43" s="1">
        <v>335.09500000000003</v>
      </c>
      <c r="Z43" s="1">
        <v>340.34899999999999</v>
      </c>
      <c r="AA43" s="1">
        <v>282.24200000000002</v>
      </c>
      <c r="AB43" s="1">
        <v>381.48</v>
      </c>
      <c r="AC43" s="1">
        <v>77.382000000000005</v>
      </c>
      <c r="AD43" s="1">
        <v>387.34699999999998</v>
      </c>
      <c r="AE43" s="1">
        <v>192.785</v>
      </c>
      <c r="AF43" s="1">
        <v>261.59899999999999</v>
      </c>
      <c r="AG43" s="1">
        <v>163.75800000000001</v>
      </c>
      <c r="AH43" s="1">
        <v>411.86900000000003</v>
      </c>
      <c r="ALQ43" s="1" t="e">
        <v>#N/A</v>
      </c>
    </row>
    <row r="44" spans="1:1005" ht="15" x14ac:dyDescent="0.25">
      <c r="A44" s="203">
        <v>46569</v>
      </c>
      <c r="B44" s="208"/>
      <c r="C44" s="208">
        <v>86</v>
      </c>
      <c r="D44" s="211">
        <v>86</v>
      </c>
      <c r="E44">
        <v>67.481999999999999</v>
      </c>
      <c r="F44" s="1">
        <v>435.702</v>
      </c>
      <c r="G44" s="1">
        <v>113.137</v>
      </c>
      <c r="H44" s="1">
        <v>175.86099999999999</v>
      </c>
      <c r="I44" s="1">
        <v>102.595</v>
      </c>
      <c r="J44" s="1">
        <v>213.99799999999999</v>
      </c>
      <c r="K44" s="1">
        <v>50.472999999999999</v>
      </c>
      <c r="L44" s="1">
        <v>58.792000000000002</v>
      </c>
      <c r="M44" s="1">
        <v>24.597000000000001</v>
      </c>
      <c r="N44" s="1">
        <v>56.493000000000002</v>
      </c>
      <c r="O44" s="1">
        <v>53.070999999999998</v>
      </c>
      <c r="P44" s="1">
        <v>116.756</v>
      </c>
      <c r="Q44" s="1">
        <v>70.844999999999999</v>
      </c>
      <c r="R44" s="1">
        <v>63.177999999999997</v>
      </c>
      <c r="S44" s="1">
        <v>216.416</v>
      </c>
      <c r="T44" s="1">
        <v>136.566</v>
      </c>
      <c r="U44" s="1">
        <v>72.885000000000005</v>
      </c>
      <c r="V44" s="1">
        <v>228.136</v>
      </c>
      <c r="W44" s="1">
        <v>27.837</v>
      </c>
      <c r="X44" s="1">
        <v>55.139000000000003</v>
      </c>
      <c r="Y44" s="1">
        <v>103.652</v>
      </c>
      <c r="Z44" s="1">
        <v>118.32299999999999</v>
      </c>
      <c r="AA44" s="1">
        <v>92.921999999999997</v>
      </c>
      <c r="AB44" s="1">
        <v>132.56100000000001</v>
      </c>
      <c r="AC44" s="1">
        <v>32.805</v>
      </c>
      <c r="AD44" s="1">
        <v>259.63</v>
      </c>
      <c r="AE44" s="1">
        <v>59.326000000000001</v>
      </c>
      <c r="AF44" s="1">
        <v>124.521</v>
      </c>
      <c r="AG44" s="1">
        <v>66.992999999999995</v>
      </c>
      <c r="AH44" s="1">
        <v>192.25299999999999</v>
      </c>
      <c r="ALQ44" s="1" t="e">
        <v>#N/A</v>
      </c>
    </row>
    <row r="45" spans="1:1005" ht="15" x14ac:dyDescent="0.25">
      <c r="A45" s="203">
        <v>46600</v>
      </c>
      <c r="B45" s="208"/>
      <c r="C45" s="208">
        <v>55</v>
      </c>
      <c r="D45" s="211">
        <v>55</v>
      </c>
      <c r="E45">
        <v>42.898000000000003</v>
      </c>
      <c r="F45" s="1">
        <v>127.343</v>
      </c>
      <c r="G45" s="1">
        <v>54.484000000000002</v>
      </c>
      <c r="H45" s="1">
        <v>84.06</v>
      </c>
      <c r="I45" s="1">
        <v>51.918999999999997</v>
      </c>
      <c r="J45" s="1">
        <v>89.138000000000005</v>
      </c>
      <c r="K45" s="1">
        <v>44.335999999999999</v>
      </c>
      <c r="L45" s="1">
        <v>51.905999999999999</v>
      </c>
      <c r="M45" s="1">
        <v>21.295999999999999</v>
      </c>
      <c r="N45" s="1">
        <v>41.677</v>
      </c>
      <c r="O45" s="1">
        <v>37.395000000000003</v>
      </c>
      <c r="P45" s="1">
        <v>58.424999999999997</v>
      </c>
      <c r="Q45" s="1">
        <v>49.595999999999997</v>
      </c>
      <c r="R45" s="1">
        <v>46.271999999999998</v>
      </c>
      <c r="S45" s="1">
        <v>79.003</v>
      </c>
      <c r="T45" s="1">
        <v>55.024999999999999</v>
      </c>
      <c r="U45" s="1">
        <v>49.969000000000001</v>
      </c>
      <c r="V45" s="1">
        <v>70.311000000000007</v>
      </c>
      <c r="W45" s="1">
        <v>28.303999999999998</v>
      </c>
      <c r="X45" s="1">
        <v>41.162999999999997</v>
      </c>
      <c r="Y45" s="1">
        <v>57.478000000000002</v>
      </c>
      <c r="Z45" s="1">
        <v>53.411999999999999</v>
      </c>
      <c r="AA45" s="1">
        <v>52.948999999999998</v>
      </c>
      <c r="AB45" s="1">
        <v>65.519000000000005</v>
      </c>
      <c r="AC45" s="1">
        <v>27.123999999999999</v>
      </c>
      <c r="AD45" s="1">
        <v>82.174000000000007</v>
      </c>
      <c r="AE45" s="1">
        <v>39.170999999999999</v>
      </c>
      <c r="AF45" s="1">
        <v>56.35</v>
      </c>
      <c r="AG45" s="1">
        <v>52.585000000000001</v>
      </c>
      <c r="AH45" s="1">
        <v>69.138000000000005</v>
      </c>
      <c r="ALQ45" s="1" t="e">
        <v>#N/A</v>
      </c>
    </row>
    <row r="46" spans="1:1005" ht="15" x14ac:dyDescent="0.25">
      <c r="A46" s="203">
        <v>46631</v>
      </c>
      <c r="B46" s="208"/>
      <c r="C46" s="208">
        <v>35</v>
      </c>
      <c r="D46" s="211">
        <v>35</v>
      </c>
      <c r="E46">
        <v>33.976999999999997</v>
      </c>
      <c r="F46" s="1">
        <v>62.99</v>
      </c>
      <c r="G46" s="1">
        <v>39.082999999999998</v>
      </c>
      <c r="H46" s="1">
        <v>55.37</v>
      </c>
      <c r="I46" s="1">
        <v>32.877000000000002</v>
      </c>
      <c r="J46" s="1">
        <v>47.018999999999998</v>
      </c>
      <c r="K46" s="1">
        <v>33.151000000000003</v>
      </c>
      <c r="L46" s="1">
        <v>30.699000000000002</v>
      </c>
      <c r="M46" s="1">
        <v>20.254000000000001</v>
      </c>
      <c r="N46" s="1">
        <v>54.22</v>
      </c>
      <c r="O46" s="1">
        <v>32.247999999999998</v>
      </c>
      <c r="P46" s="1">
        <v>35.978000000000002</v>
      </c>
      <c r="Q46" s="1">
        <v>36.116</v>
      </c>
      <c r="R46" s="1">
        <v>39.716000000000001</v>
      </c>
      <c r="S46" s="1">
        <v>43.908000000000001</v>
      </c>
      <c r="T46" s="1">
        <v>36.058999999999997</v>
      </c>
      <c r="U46" s="1">
        <v>28.98</v>
      </c>
      <c r="V46" s="1">
        <v>39.652999999999999</v>
      </c>
      <c r="W46" s="1">
        <v>23.087</v>
      </c>
      <c r="X46" s="1">
        <v>51.548000000000002</v>
      </c>
      <c r="Y46" s="1">
        <v>49.628999999999998</v>
      </c>
      <c r="Z46" s="1">
        <v>38.308</v>
      </c>
      <c r="AA46" s="1">
        <v>35.042999999999999</v>
      </c>
      <c r="AB46" s="1">
        <v>38.58</v>
      </c>
      <c r="AC46" s="1">
        <v>21.716000000000001</v>
      </c>
      <c r="AD46" s="1">
        <v>42.720999999999997</v>
      </c>
      <c r="AE46" s="1">
        <v>36.274999999999999</v>
      </c>
      <c r="AF46" s="1">
        <v>33.942</v>
      </c>
      <c r="AG46" s="1">
        <v>39.716999999999999</v>
      </c>
      <c r="AH46" s="1">
        <v>49.000999999999998</v>
      </c>
      <c r="ALQ46" s="1" t="e">
        <v>#N/A</v>
      </c>
    </row>
    <row r="47" spans="1:1005" ht="15" x14ac:dyDescent="0.25">
      <c r="A47" s="203">
        <v>46661</v>
      </c>
      <c r="B47" s="208"/>
      <c r="C47" s="208">
        <v>31</v>
      </c>
      <c r="D47" s="211">
        <v>36</v>
      </c>
      <c r="E47">
        <v>39.756999999999998</v>
      </c>
      <c r="F47" s="1">
        <v>59.851999999999997</v>
      </c>
      <c r="G47" s="1">
        <v>45.829000000000001</v>
      </c>
      <c r="H47" s="1">
        <v>56.56</v>
      </c>
      <c r="I47" s="1">
        <v>41.374000000000002</v>
      </c>
      <c r="J47" s="1">
        <v>37.866</v>
      </c>
      <c r="K47" s="1">
        <v>29.2</v>
      </c>
      <c r="L47" s="1">
        <v>28.808</v>
      </c>
      <c r="M47" s="1">
        <v>28.827999999999999</v>
      </c>
      <c r="N47" s="1">
        <v>33.398000000000003</v>
      </c>
      <c r="O47" s="1">
        <v>31.257000000000001</v>
      </c>
      <c r="P47" s="1">
        <v>50.06</v>
      </c>
      <c r="Q47" s="1">
        <v>57.984999999999999</v>
      </c>
      <c r="R47" s="1">
        <v>39.97</v>
      </c>
      <c r="S47" s="1">
        <v>39.747</v>
      </c>
      <c r="T47" s="1">
        <v>37.563000000000002</v>
      </c>
      <c r="U47" s="1">
        <v>29.504000000000001</v>
      </c>
      <c r="V47" s="1">
        <v>38.314</v>
      </c>
      <c r="W47" s="1">
        <v>22.477</v>
      </c>
      <c r="X47" s="1">
        <v>49.186</v>
      </c>
      <c r="Y47" s="1">
        <v>59.805999999999997</v>
      </c>
      <c r="Z47" s="1">
        <v>32.813000000000002</v>
      </c>
      <c r="AA47" s="1">
        <v>30.335000000000001</v>
      </c>
      <c r="AB47" s="1">
        <v>39.768000000000001</v>
      </c>
      <c r="AC47" s="1">
        <v>23.864000000000001</v>
      </c>
      <c r="AD47" s="1">
        <v>36.679000000000002</v>
      </c>
      <c r="AE47" s="1">
        <v>34.335000000000001</v>
      </c>
      <c r="AF47" s="1">
        <v>28.524000000000001</v>
      </c>
      <c r="AG47" s="1">
        <v>28.405999999999999</v>
      </c>
      <c r="AH47" s="1">
        <v>44.052999999999997</v>
      </c>
      <c r="ALQ47" s="1" t="e">
        <v>#N/A</v>
      </c>
    </row>
    <row r="48" spans="1:1005" ht="15" x14ac:dyDescent="0.25">
      <c r="A48" s="203">
        <v>46692</v>
      </c>
      <c r="B48" s="208"/>
      <c r="C48" s="208">
        <v>29</v>
      </c>
      <c r="D48" s="211">
        <v>31</v>
      </c>
      <c r="E48">
        <v>31.948</v>
      </c>
      <c r="F48" s="1">
        <v>43.953000000000003</v>
      </c>
      <c r="G48" s="1">
        <v>39.505000000000003</v>
      </c>
      <c r="H48" s="1">
        <v>43.156999999999996</v>
      </c>
      <c r="I48" s="1">
        <v>34.832000000000001</v>
      </c>
      <c r="J48" s="1">
        <v>30.169</v>
      </c>
      <c r="K48" s="1">
        <v>25.736999999999998</v>
      </c>
      <c r="L48" s="1">
        <v>28.625</v>
      </c>
      <c r="M48" s="1">
        <v>19.16</v>
      </c>
      <c r="N48" s="1">
        <v>24.716000000000001</v>
      </c>
      <c r="O48" s="1">
        <v>28.16</v>
      </c>
      <c r="P48" s="1">
        <v>38.42</v>
      </c>
      <c r="Q48" s="1">
        <v>42.582000000000001</v>
      </c>
      <c r="R48" s="1">
        <v>33.253</v>
      </c>
      <c r="S48" s="1">
        <v>33.911999999999999</v>
      </c>
      <c r="T48" s="1">
        <v>33.622999999999998</v>
      </c>
      <c r="U48" s="1">
        <v>29.916</v>
      </c>
      <c r="V48" s="1">
        <v>31.632999999999999</v>
      </c>
      <c r="W48" s="1">
        <v>18.637</v>
      </c>
      <c r="X48" s="1">
        <v>31.483000000000001</v>
      </c>
      <c r="Y48" s="1">
        <v>37.627000000000002</v>
      </c>
      <c r="Z48" s="1">
        <v>29.552</v>
      </c>
      <c r="AA48" s="1">
        <v>26.056000000000001</v>
      </c>
      <c r="AB48" s="1">
        <v>33.46</v>
      </c>
      <c r="AC48" s="1">
        <v>22.779</v>
      </c>
      <c r="AD48" s="1">
        <v>31.716999999999999</v>
      </c>
      <c r="AE48" s="1">
        <v>36.950000000000003</v>
      </c>
      <c r="AF48" s="1">
        <v>26.942</v>
      </c>
      <c r="AG48" s="1">
        <v>24.137</v>
      </c>
      <c r="AH48" s="1">
        <v>36.130000000000003</v>
      </c>
      <c r="ALQ48" s="1" t="e">
        <v>#N/A</v>
      </c>
    </row>
    <row r="49" spans="1:1005" ht="15" x14ac:dyDescent="0.25">
      <c r="A49" s="203">
        <v>46722</v>
      </c>
      <c r="B49" s="208"/>
      <c r="C49" s="208">
        <v>26</v>
      </c>
      <c r="D49" s="211">
        <v>26</v>
      </c>
      <c r="E49">
        <v>25.992999999999999</v>
      </c>
      <c r="F49" s="1">
        <v>39.936999999999998</v>
      </c>
      <c r="G49" s="1">
        <v>32.957999999999998</v>
      </c>
      <c r="H49" s="1">
        <v>34.442999999999998</v>
      </c>
      <c r="I49" s="1">
        <v>31.792999999999999</v>
      </c>
      <c r="J49" s="1">
        <v>26.614999999999998</v>
      </c>
      <c r="K49" s="1">
        <v>22.591000000000001</v>
      </c>
      <c r="L49" s="1">
        <v>23.088999999999999</v>
      </c>
      <c r="M49" s="1">
        <v>16.391999999999999</v>
      </c>
      <c r="N49" s="1">
        <v>22.19</v>
      </c>
      <c r="O49" s="1">
        <v>23.041</v>
      </c>
      <c r="P49" s="1">
        <v>28.257000000000001</v>
      </c>
      <c r="Q49" s="1">
        <v>29.446000000000002</v>
      </c>
      <c r="R49" s="1">
        <v>24.074999999999999</v>
      </c>
      <c r="S49" s="1">
        <v>29.783000000000001</v>
      </c>
      <c r="T49" s="1">
        <v>27.503</v>
      </c>
      <c r="U49" s="1">
        <v>24.989000000000001</v>
      </c>
      <c r="V49" s="1">
        <v>27.553999999999998</v>
      </c>
      <c r="W49" s="1">
        <v>16.814</v>
      </c>
      <c r="X49" s="1">
        <v>23.751000000000001</v>
      </c>
      <c r="Y49" s="1">
        <v>29.655999999999999</v>
      </c>
      <c r="Z49" s="1">
        <v>25.984000000000002</v>
      </c>
      <c r="AA49" s="1">
        <v>23.762</v>
      </c>
      <c r="AB49" s="1">
        <v>31.295999999999999</v>
      </c>
      <c r="AC49" s="1">
        <v>18.414000000000001</v>
      </c>
      <c r="AD49" s="1">
        <v>29.015999999999998</v>
      </c>
      <c r="AE49" s="1">
        <v>29.475999999999999</v>
      </c>
      <c r="AF49" s="1">
        <v>24.507000000000001</v>
      </c>
      <c r="AG49" s="1">
        <v>21.542999999999999</v>
      </c>
      <c r="AH49" s="1">
        <v>30.280999999999999</v>
      </c>
      <c r="ALQ49" s="1" t="e">
        <v>#N/A</v>
      </c>
    </row>
    <row r="50" spans="1:1005" ht="15" x14ac:dyDescent="0.25">
      <c r="A50" s="203">
        <v>46753</v>
      </c>
      <c r="B50" s="208"/>
      <c r="C50" s="208">
        <v>25</v>
      </c>
      <c r="D50" s="211">
        <v>25</v>
      </c>
      <c r="E50">
        <v>23.471</v>
      </c>
      <c r="F50" s="1">
        <v>33.982999999999997</v>
      </c>
      <c r="G50" s="1">
        <v>28.161000000000001</v>
      </c>
      <c r="H50" s="1">
        <v>30.443999999999999</v>
      </c>
      <c r="I50" s="1">
        <v>27.242999999999999</v>
      </c>
      <c r="J50" s="1">
        <v>26.222000000000001</v>
      </c>
      <c r="K50" s="1">
        <v>20.916</v>
      </c>
      <c r="L50" s="1">
        <v>20.105</v>
      </c>
      <c r="M50" s="1">
        <v>15.502000000000001</v>
      </c>
      <c r="N50" s="1">
        <v>20.026</v>
      </c>
      <c r="O50" s="1">
        <v>21.893000000000001</v>
      </c>
      <c r="P50" s="1">
        <v>24.341000000000001</v>
      </c>
      <c r="Q50" s="1">
        <v>24.821999999999999</v>
      </c>
      <c r="R50" s="1">
        <v>20.09</v>
      </c>
      <c r="S50" s="1">
        <v>27.068999999999999</v>
      </c>
      <c r="T50" s="1">
        <v>24.433</v>
      </c>
      <c r="U50" s="1">
        <v>22.989000000000001</v>
      </c>
      <c r="V50" s="1">
        <v>25.957999999999998</v>
      </c>
      <c r="W50" s="1">
        <v>15.548</v>
      </c>
      <c r="X50" s="1">
        <v>20.766999999999999</v>
      </c>
      <c r="Y50" s="1">
        <v>25.794</v>
      </c>
      <c r="Z50" s="1">
        <v>23.931999999999999</v>
      </c>
      <c r="AA50" s="1">
        <v>21.846</v>
      </c>
      <c r="AB50" s="1">
        <v>26.917000000000002</v>
      </c>
      <c r="AC50" s="1">
        <v>16.898</v>
      </c>
      <c r="AD50" s="1">
        <v>26.42</v>
      </c>
      <c r="AE50" s="1">
        <v>23.661999999999999</v>
      </c>
      <c r="AF50" s="1">
        <v>21.9</v>
      </c>
      <c r="AG50" s="1">
        <v>20.085999999999999</v>
      </c>
      <c r="AH50" s="1">
        <v>27.481000000000002</v>
      </c>
      <c r="ALQ50" s="1" t="e">
        <v>#N/A</v>
      </c>
    </row>
    <row r="51" spans="1:1005" ht="15" x14ac:dyDescent="0.25">
      <c r="A51" s="203">
        <v>46784</v>
      </c>
      <c r="B51" s="208"/>
      <c r="C51" s="208">
        <v>23</v>
      </c>
      <c r="D51" s="211">
        <v>23</v>
      </c>
      <c r="E51">
        <v>25.581</v>
      </c>
      <c r="F51" s="1">
        <v>33.414000000000001</v>
      </c>
      <c r="G51" s="1">
        <v>23.832999999999998</v>
      </c>
      <c r="H51" s="1">
        <v>26.850999999999999</v>
      </c>
      <c r="I51" s="1">
        <v>26.416</v>
      </c>
      <c r="J51" s="1">
        <v>26.646999999999998</v>
      </c>
      <c r="K51" s="1">
        <v>20.273</v>
      </c>
      <c r="L51" s="1">
        <v>17.515000000000001</v>
      </c>
      <c r="M51" s="1">
        <v>18.277999999999999</v>
      </c>
      <c r="N51" s="1">
        <v>17.79</v>
      </c>
      <c r="O51" s="1">
        <v>20.018999999999998</v>
      </c>
      <c r="P51" s="1">
        <v>20.538</v>
      </c>
      <c r="Q51" s="1">
        <v>23.425999999999998</v>
      </c>
      <c r="R51" s="1">
        <v>16.902999999999999</v>
      </c>
      <c r="S51" s="1">
        <v>24.326000000000001</v>
      </c>
      <c r="T51" s="1">
        <v>20.863</v>
      </c>
      <c r="U51" s="1">
        <v>19.736000000000001</v>
      </c>
      <c r="V51" s="1">
        <v>22.411000000000001</v>
      </c>
      <c r="W51" s="1">
        <v>14.029</v>
      </c>
      <c r="X51" s="1">
        <v>20.666</v>
      </c>
      <c r="Y51" s="1">
        <v>30.129000000000001</v>
      </c>
      <c r="Z51" s="1">
        <v>22.667000000000002</v>
      </c>
      <c r="AA51" s="1">
        <v>26.47</v>
      </c>
      <c r="AB51" s="1">
        <v>28.009</v>
      </c>
      <c r="AC51" s="1">
        <v>14.913</v>
      </c>
      <c r="AD51" s="1">
        <v>23.672000000000001</v>
      </c>
      <c r="AE51" s="1">
        <v>22.481999999999999</v>
      </c>
      <c r="AF51" s="1">
        <v>20.577999999999999</v>
      </c>
      <c r="AG51" s="1">
        <v>18.809000000000001</v>
      </c>
      <c r="AH51" s="1">
        <v>23.736000000000001</v>
      </c>
      <c r="ALQ51" s="1" t="e">
        <v>#N/A</v>
      </c>
    </row>
    <row r="52" spans="1:1005" ht="15" x14ac:dyDescent="0.25">
      <c r="A52" s="203">
        <v>46813</v>
      </c>
      <c r="B52" s="208"/>
      <c r="C52" s="208">
        <v>38</v>
      </c>
      <c r="D52" s="211">
        <v>38</v>
      </c>
      <c r="E52">
        <v>45.814</v>
      </c>
      <c r="F52" s="1">
        <v>41.621000000000002</v>
      </c>
      <c r="G52" s="1">
        <v>43.725999999999999</v>
      </c>
      <c r="H52" s="1">
        <v>41.762</v>
      </c>
      <c r="I52" s="1">
        <v>35.908999999999999</v>
      </c>
      <c r="J52" s="1">
        <v>31.193999999999999</v>
      </c>
      <c r="K52" s="1">
        <v>29.105</v>
      </c>
      <c r="L52" s="1">
        <v>21.222000000000001</v>
      </c>
      <c r="M52" s="1">
        <v>27.535</v>
      </c>
      <c r="N52" s="1">
        <v>44.082999999999998</v>
      </c>
      <c r="O52" s="1">
        <v>24.812999999999999</v>
      </c>
      <c r="P52" s="1">
        <v>28.058</v>
      </c>
      <c r="Q52" s="1">
        <v>52.603999999999999</v>
      </c>
      <c r="R52" s="1">
        <v>17.414999999999999</v>
      </c>
      <c r="S52" s="1">
        <v>41.261000000000003</v>
      </c>
      <c r="T52" s="1">
        <v>23.454999999999998</v>
      </c>
      <c r="U52" s="1">
        <v>30.518999999999998</v>
      </c>
      <c r="V52" s="1">
        <v>37.481999999999999</v>
      </c>
      <c r="W52" s="1">
        <v>20.291</v>
      </c>
      <c r="X52" s="1">
        <v>26.541</v>
      </c>
      <c r="Y52" s="1">
        <v>48.636000000000003</v>
      </c>
      <c r="Z52" s="1">
        <v>36.737000000000002</v>
      </c>
      <c r="AA52" s="1">
        <v>57.207999999999998</v>
      </c>
      <c r="AB52" s="1">
        <v>29.190999999999999</v>
      </c>
      <c r="AC52" s="1">
        <v>19.373000000000001</v>
      </c>
      <c r="AD52" s="1">
        <v>34.561999999999998</v>
      </c>
      <c r="AE52" s="1">
        <v>28.004999999999999</v>
      </c>
      <c r="AF52" s="1">
        <v>31.388000000000002</v>
      </c>
      <c r="AG52" s="1">
        <v>29.885999999999999</v>
      </c>
      <c r="AH52" s="1">
        <v>39.9</v>
      </c>
      <c r="ALQ52" s="1" t="e">
        <v>#N/A</v>
      </c>
    </row>
    <row r="53" spans="1:1005" ht="15" x14ac:dyDescent="0.25">
      <c r="A53" s="203">
        <v>46844</v>
      </c>
      <c r="B53" s="208"/>
      <c r="C53" s="208">
        <v>78</v>
      </c>
      <c r="D53" s="211">
        <v>78</v>
      </c>
      <c r="E53">
        <v>55.055999999999997</v>
      </c>
      <c r="F53" s="1">
        <v>95.891000000000005</v>
      </c>
      <c r="G53" s="1">
        <v>77.56</v>
      </c>
      <c r="H53" s="1">
        <v>60.348999999999997</v>
      </c>
      <c r="I53" s="1">
        <v>48.061999999999998</v>
      </c>
      <c r="J53" s="1">
        <v>84.986000000000004</v>
      </c>
      <c r="K53" s="1">
        <v>58.658999999999999</v>
      </c>
      <c r="L53" s="1">
        <v>53.317</v>
      </c>
      <c r="M53" s="1">
        <v>48.731000000000002</v>
      </c>
      <c r="N53" s="1">
        <v>92.62</v>
      </c>
      <c r="O53" s="1">
        <v>60.067</v>
      </c>
      <c r="P53" s="1">
        <v>86.805000000000007</v>
      </c>
      <c r="Q53" s="1">
        <v>84.251000000000005</v>
      </c>
      <c r="R53" s="1">
        <v>46.412999999999997</v>
      </c>
      <c r="S53" s="1">
        <v>60.661000000000001</v>
      </c>
      <c r="T53" s="1">
        <v>52.287999999999997</v>
      </c>
      <c r="U53" s="1">
        <v>62.786999999999999</v>
      </c>
      <c r="V53" s="1">
        <v>81.040000000000006</v>
      </c>
      <c r="W53" s="1">
        <v>36.941000000000003</v>
      </c>
      <c r="X53" s="1">
        <v>64.010999999999996</v>
      </c>
      <c r="Y53" s="1">
        <v>76.381</v>
      </c>
      <c r="Z53" s="1">
        <v>59.531999999999996</v>
      </c>
      <c r="AA53" s="1">
        <v>107.11</v>
      </c>
      <c r="AB53" s="1">
        <v>45.741999999999997</v>
      </c>
      <c r="AC53" s="1">
        <v>68.938000000000002</v>
      </c>
      <c r="AD53" s="1">
        <v>49.212000000000003</v>
      </c>
      <c r="AE53" s="1">
        <v>49.901000000000003</v>
      </c>
      <c r="AF53" s="1">
        <v>65.555999999999997</v>
      </c>
      <c r="AG53" s="1">
        <v>63.121000000000002</v>
      </c>
      <c r="AH53" s="1">
        <v>72.415999999999997</v>
      </c>
      <c r="ALQ53" s="1" t="e">
        <v>#N/A</v>
      </c>
    </row>
    <row r="54" spans="1:1005" ht="15" x14ac:dyDescent="0.25">
      <c r="A54" s="203">
        <v>46874</v>
      </c>
      <c r="B54" s="208"/>
      <c r="C54" s="208">
        <v>204</v>
      </c>
      <c r="D54" s="211">
        <v>204</v>
      </c>
      <c r="E54">
        <v>233.035</v>
      </c>
      <c r="F54" s="1">
        <v>355.89600000000002</v>
      </c>
      <c r="G54" s="1">
        <v>311.447</v>
      </c>
      <c r="H54" s="1">
        <v>186.952</v>
      </c>
      <c r="I54" s="1">
        <v>198.91499999999999</v>
      </c>
      <c r="J54" s="1">
        <v>241.19300000000001</v>
      </c>
      <c r="K54" s="1">
        <v>237.58600000000001</v>
      </c>
      <c r="L54" s="1">
        <v>92.24</v>
      </c>
      <c r="M54" s="1">
        <v>153.13399999999999</v>
      </c>
      <c r="N54" s="1">
        <v>220.988</v>
      </c>
      <c r="O54" s="1">
        <v>250.21</v>
      </c>
      <c r="P54" s="1">
        <v>228.51900000000001</v>
      </c>
      <c r="Q54" s="1">
        <v>218.48099999999999</v>
      </c>
      <c r="R54" s="1">
        <v>231.84399999999999</v>
      </c>
      <c r="S54" s="1">
        <v>294.404</v>
      </c>
      <c r="T54" s="1">
        <v>113.273</v>
      </c>
      <c r="U54" s="1">
        <v>138.40100000000001</v>
      </c>
      <c r="V54" s="1">
        <v>141.12799999999999</v>
      </c>
      <c r="W54" s="1">
        <v>101.102</v>
      </c>
      <c r="X54" s="1">
        <v>223.404</v>
      </c>
      <c r="Y54" s="1">
        <v>153.56100000000001</v>
      </c>
      <c r="Z54" s="1">
        <v>158.18299999999999</v>
      </c>
      <c r="AA54" s="1">
        <v>239.107</v>
      </c>
      <c r="AB54" s="1">
        <v>160.27099999999999</v>
      </c>
      <c r="AC54" s="1">
        <v>176.66800000000001</v>
      </c>
      <c r="AD54" s="1">
        <v>178.99100000000001</v>
      </c>
      <c r="AE54" s="1">
        <v>121.339</v>
      </c>
      <c r="AF54" s="1">
        <v>202.94</v>
      </c>
      <c r="AG54" s="1">
        <v>252.13300000000001</v>
      </c>
      <c r="AH54" s="1">
        <v>204.64699999999999</v>
      </c>
      <c r="ALQ54" s="1" t="e">
        <v>#N/A</v>
      </c>
    </row>
    <row r="55" spans="1:1005" ht="15" x14ac:dyDescent="0.25">
      <c r="A55" s="203">
        <v>46905</v>
      </c>
      <c r="B55" s="208"/>
      <c r="C55" s="208">
        <v>251</v>
      </c>
      <c r="D55" s="211">
        <v>251</v>
      </c>
      <c r="E55">
        <v>565.35</v>
      </c>
      <c r="F55" s="1">
        <v>307.05799999999999</v>
      </c>
      <c r="G55" s="1">
        <v>481.48700000000002</v>
      </c>
      <c r="H55" s="1">
        <v>208.48099999999999</v>
      </c>
      <c r="I55" s="1">
        <v>319.74099999999999</v>
      </c>
      <c r="J55" s="1">
        <v>149.72</v>
      </c>
      <c r="K55" s="1">
        <v>185.77699999999999</v>
      </c>
      <c r="L55" s="1">
        <v>57.515999999999998</v>
      </c>
      <c r="M55" s="1">
        <v>212.95</v>
      </c>
      <c r="N55" s="1">
        <v>135.82599999999999</v>
      </c>
      <c r="O55" s="1">
        <v>279.67700000000002</v>
      </c>
      <c r="P55" s="1">
        <v>182.16499999999999</v>
      </c>
      <c r="Q55" s="1">
        <v>164.572</v>
      </c>
      <c r="R55" s="1">
        <v>469.87599999999998</v>
      </c>
      <c r="S55" s="1">
        <v>255.36699999999999</v>
      </c>
      <c r="T55" s="1">
        <v>261.113</v>
      </c>
      <c r="U55" s="1">
        <v>413.90699999999998</v>
      </c>
      <c r="V55" s="1">
        <v>52.65</v>
      </c>
      <c r="W55" s="1">
        <v>149.07499999999999</v>
      </c>
      <c r="X55" s="1">
        <v>328.363</v>
      </c>
      <c r="Y55" s="1">
        <v>341.16300000000001</v>
      </c>
      <c r="Z55" s="1">
        <v>282.06299999999999</v>
      </c>
      <c r="AA55" s="1">
        <v>383.02</v>
      </c>
      <c r="AB55" s="1">
        <v>74.897000000000006</v>
      </c>
      <c r="AC55" s="1">
        <v>388.30799999999999</v>
      </c>
      <c r="AD55" s="1">
        <v>188.29300000000001</v>
      </c>
      <c r="AE55" s="1">
        <v>262.79599999999999</v>
      </c>
      <c r="AF55" s="1">
        <v>161.58000000000001</v>
      </c>
      <c r="AG55" s="1">
        <v>413.12200000000001</v>
      </c>
      <c r="AH55" s="1">
        <v>215.505</v>
      </c>
      <c r="ALQ55" s="1" t="e">
        <v>#N/A</v>
      </c>
    </row>
    <row r="56" spans="1:1005" ht="15" x14ac:dyDescent="0.25">
      <c r="A56" s="203">
        <v>46935</v>
      </c>
      <c r="B56" s="208"/>
      <c r="C56" s="208">
        <v>86</v>
      </c>
      <c r="D56" s="211">
        <v>86</v>
      </c>
      <c r="E56">
        <v>436.72199999999998</v>
      </c>
      <c r="F56" s="1">
        <v>109.592</v>
      </c>
      <c r="G56" s="1">
        <v>170.197</v>
      </c>
      <c r="H56" s="1">
        <v>100.482</v>
      </c>
      <c r="I56" s="1">
        <v>215.23500000000001</v>
      </c>
      <c r="J56" s="1">
        <v>50.322000000000003</v>
      </c>
      <c r="K56" s="1">
        <v>58.024999999999999</v>
      </c>
      <c r="L56" s="1">
        <v>24.463999999999999</v>
      </c>
      <c r="M56" s="1">
        <v>56.968000000000004</v>
      </c>
      <c r="N56" s="1">
        <v>52.968000000000004</v>
      </c>
      <c r="O56" s="1">
        <v>112.241</v>
      </c>
      <c r="P56" s="1">
        <v>70.299000000000007</v>
      </c>
      <c r="Q56" s="1">
        <v>63.786999999999999</v>
      </c>
      <c r="R56" s="1">
        <v>207.79599999999999</v>
      </c>
      <c r="S56" s="1">
        <v>132.15299999999999</v>
      </c>
      <c r="T56" s="1">
        <v>70.941999999999993</v>
      </c>
      <c r="U56" s="1">
        <v>229.416</v>
      </c>
      <c r="V56" s="1">
        <v>27.875</v>
      </c>
      <c r="W56" s="1">
        <v>55.551000000000002</v>
      </c>
      <c r="X56" s="1">
        <v>101.444</v>
      </c>
      <c r="Y56" s="1">
        <v>118.849</v>
      </c>
      <c r="Z56" s="1">
        <v>90.638000000000005</v>
      </c>
      <c r="AA56" s="1">
        <v>130.084</v>
      </c>
      <c r="AB56" s="1">
        <v>32.718000000000004</v>
      </c>
      <c r="AC56" s="1">
        <v>260.49400000000003</v>
      </c>
      <c r="AD56" s="1">
        <v>58.808999999999997</v>
      </c>
      <c r="AE56" s="1">
        <v>120.843</v>
      </c>
      <c r="AF56" s="1">
        <v>66.081000000000003</v>
      </c>
      <c r="AG56" s="1">
        <v>192.886</v>
      </c>
      <c r="AH56" s="1">
        <v>65.849999999999994</v>
      </c>
      <c r="ALQ56" s="1" t="e">
        <v>#N/A</v>
      </c>
    </row>
    <row r="57" spans="1:1005" ht="15" x14ac:dyDescent="0.25">
      <c r="A57" s="203">
        <v>46966</v>
      </c>
      <c r="B57" s="208"/>
      <c r="C57" s="208">
        <v>55</v>
      </c>
      <c r="D57" s="211">
        <v>55</v>
      </c>
      <c r="E57">
        <v>127.489</v>
      </c>
      <c r="F57" s="1">
        <v>53.805</v>
      </c>
      <c r="G57" s="1">
        <v>82.230999999999995</v>
      </c>
      <c r="H57" s="1">
        <v>50.963999999999999</v>
      </c>
      <c r="I57" s="1">
        <v>89.432000000000002</v>
      </c>
      <c r="J57" s="1">
        <v>44.475000000000001</v>
      </c>
      <c r="K57" s="1">
        <v>51.78</v>
      </c>
      <c r="L57" s="1">
        <v>21.347000000000001</v>
      </c>
      <c r="M57" s="1">
        <v>41.725999999999999</v>
      </c>
      <c r="N57" s="1">
        <v>36.962000000000003</v>
      </c>
      <c r="O57" s="1">
        <v>57.697000000000003</v>
      </c>
      <c r="P57" s="1">
        <v>49.359000000000002</v>
      </c>
      <c r="Q57" s="1">
        <v>46.360999999999997</v>
      </c>
      <c r="R57" s="1">
        <v>77.284000000000006</v>
      </c>
      <c r="S57" s="1">
        <v>54.063000000000002</v>
      </c>
      <c r="T57" s="1">
        <v>49.531999999999996</v>
      </c>
      <c r="U57" s="1">
        <v>70.635000000000005</v>
      </c>
      <c r="V57" s="1">
        <v>28.297999999999998</v>
      </c>
      <c r="W57" s="1">
        <v>39.659999999999997</v>
      </c>
      <c r="X57" s="1">
        <v>56.51</v>
      </c>
      <c r="Y57" s="1">
        <v>53.433999999999997</v>
      </c>
      <c r="Z57" s="1">
        <v>52.637999999999998</v>
      </c>
      <c r="AA57" s="1">
        <v>63.604999999999997</v>
      </c>
      <c r="AB57" s="1">
        <v>26.812999999999999</v>
      </c>
      <c r="AC57" s="1">
        <v>82.242000000000004</v>
      </c>
      <c r="AD57" s="1">
        <v>39.012</v>
      </c>
      <c r="AE57" s="1">
        <v>55.423000000000002</v>
      </c>
      <c r="AF57" s="1">
        <v>52.902999999999999</v>
      </c>
      <c r="AG57" s="1">
        <v>69.218000000000004</v>
      </c>
      <c r="AH57" s="1">
        <v>42.518999999999998</v>
      </c>
      <c r="ALQ57" s="1" t="e">
        <v>#N/A</v>
      </c>
    </row>
    <row r="58" spans="1:1005" ht="15" x14ac:dyDescent="0.25">
      <c r="A58" s="203">
        <v>46997</v>
      </c>
      <c r="B58" s="208"/>
      <c r="C58" s="208">
        <v>35</v>
      </c>
      <c r="D58" s="211">
        <v>35</v>
      </c>
      <c r="E58">
        <v>63.073999999999998</v>
      </c>
      <c r="F58" s="1">
        <v>39.137</v>
      </c>
      <c r="G58" s="1">
        <v>55.23</v>
      </c>
      <c r="H58" s="1">
        <v>32.755000000000003</v>
      </c>
      <c r="I58" s="1">
        <v>47.274999999999999</v>
      </c>
      <c r="J58" s="1">
        <v>32.947000000000003</v>
      </c>
      <c r="K58" s="1">
        <v>30.407</v>
      </c>
      <c r="L58" s="1">
        <v>20.425999999999998</v>
      </c>
      <c r="M58" s="1">
        <v>54.295999999999999</v>
      </c>
      <c r="N58" s="1">
        <v>32.755000000000003</v>
      </c>
      <c r="O58" s="1">
        <v>36.886000000000003</v>
      </c>
      <c r="P58" s="1">
        <v>36.319000000000003</v>
      </c>
      <c r="Q58" s="1">
        <v>39.834000000000003</v>
      </c>
      <c r="R58" s="1">
        <v>43.682000000000002</v>
      </c>
      <c r="S58" s="1">
        <v>35.959000000000003</v>
      </c>
      <c r="T58" s="1">
        <v>28.725000000000001</v>
      </c>
      <c r="U58" s="1">
        <v>39.944000000000003</v>
      </c>
      <c r="V58" s="1">
        <v>23.222999999999999</v>
      </c>
      <c r="W58" s="1">
        <v>52.526000000000003</v>
      </c>
      <c r="X58" s="1">
        <v>50.412999999999997</v>
      </c>
      <c r="Y58" s="1">
        <v>38.369</v>
      </c>
      <c r="Z58" s="1">
        <v>34.384</v>
      </c>
      <c r="AA58" s="1">
        <v>38.545999999999999</v>
      </c>
      <c r="AB58" s="1">
        <v>21.765999999999998</v>
      </c>
      <c r="AC58" s="1">
        <v>42.790999999999997</v>
      </c>
      <c r="AD58" s="1">
        <v>36.420999999999999</v>
      </c>
      <c r="AE58" s="1">
        <v>33.674999999999997</v>
      </c>
      <c r="AF58" s="1">
        <v>38.935000000000002</v>
      </c>
      <c r="AG58" s="1">
        <v>49.097999999999999</v>
      </c>
      <c r="AH58" s="1">
        <v>33.856999999999999</v>
      </c>
      <c r="ALQ58" s="1" t="e">
        <v>#N/A</v>
      </c>
    </row>
    <row r="59" spans="1:1005" ht="15" x14ac:dyDescent="0.25">
      <c r="A59" s="203">
        <v>47027</v>
      </c>
      <c r="B59" s="208"/>
      <c r="C59" s="208">
        <v>31</v>
      </c>
      <c r="D59" s="211">
        <v>36</v>
      </c>
      <c r="E59">
        <v>59.969000000000001</v>
      </c>
      <c r="F59" s="1">
        <v>46.006</v>
      </c>
      <c r="G59" s="1">
        <v>56.052</v>
      </c>
      <c r="H59" s="1">
        <v>41.673999999999999</v>
      </c>
      <c r="I59" s="1">
        <v>38.136000000000003</v>
      </c>
      <c r="J59" s="1">
        <v>29.335000000000001</v>
      </c>
      <c r="K59" s="1">
        <v>28.917999999999999</v>
      </c>
      <c r="L59" s="1">
        <v>28.584</v>
      </c>
      <c r="M59" s="1">
        <v>33.500999999999998</v>
      </c>
      <c r="N59" s="1">
        <v>30.824000000000002</v>
      </c>
      <c r="O59" s="1">
        <v>49.027000000000001</v>
      </c>
      <c r="P59" s="1">
        <v>57.761000000000003</v>
      </c>
      <c r="Q59" s="1">
        <v>40.121000000000002</v>
      </c>
      <c r="R59" s="1">
        <v>39.75</v>
      </c>
      <c r="S59" s="1">
        <v>37.683</v>
      </c>
      <c r="T59" s="1">
        <v>29.509</v>
      </c>
      <c r="U59" s="1">
        <v>38.616999999999997</v>
      </c>
      <c r="V59" s="1">
        <v>22.372</v>
      </c>
      <c r="W59" s="1">
        <v>47.896000000000001</v>
      </c>
      <c r="X59" s="1">
        <v>58.68</v>
      </c>
      <c r="Y59" s="1">
        <v>32.896999999999998</v>
      </c>
      <c r="Z59" s="1">
        <v>30.13</v>
      </c>
      <c r="AA59" s="1">
        <v>39.759</v>
      </c>
      <c r="AB59" s="1">
        <v>24.111999999999998</v>
      </c>
      <c r="AC59" s="1">
        <v>36.743000000000002</v>
      </c>
      <c r="AD59" s="1">
        <v>34.786000000000001</v>
      </c>
      <c r="AE59" s="1">
        <v>28.527000000000001</v>
      </c>
      <c r="AF59" s="1">
        <v>28.309000000000001</v>
      </c>
      <c r="AG59" s="1">
        <v>44.186999999999998</v>
      </c>
      <c r="AH59" s="1">
        <v>39.991</v>
      </c>
      <c r="ALQ59" s="1" t="e">
        <v>#N/A</v>
      </c>
    </row>
    <row r="60" spans="1:1005" ht="15" x14ac:dyDescent="0.25">
      <c r="A60" s="203">
        <v>47058</v>
      </c>
      <c r="B60" s="208"/>
      <c r="C60" s="208">
        <v>29</v>
      </c>
      <c r="D60" s="211">
        <v>31</v>
      </c>
      <c r="E60">
        <v>43.963999999999999</v>
      </c>
      <c r="F60" s="1">
        <v>39.332999999999998</v>
      </c>
      <c r="G60" s="1">
        <v>42.664000000000001</v>
      </c>
      <c r="H60" s="1">
        <v>34.597999999999999</v>
      </c>
      <c r="I60" s="1">
        <v>30.324000000000002</v>
      </c>
      <c r="J60" s="1">
        <v>25.65</v>
      </c>
      <c r="K60" s="1">
        <v>28.408000000000001</v>
      </c>
      <c r="L60" s="1">
        <v>18.835000000000001</v>
      </c>
      <c r="M60" s="1">
        <v>24.709</v>
      </c>
      <c r="N60" s="1">
        <v>27.812999999999999</v>
      </c>
      <c r="O60" s="1">
        <v>37.718000000000004</v>
      </c>
      <c r="P60" s="1">
        <v>41.566000000000003</v>
      </c>
      <c r="Q60" s="1">
        <v>33.286999999999999</v>
      </c>
      <c r="R60" s="1">
        <v>33.78</v>
      </c>
      <c r="S60" s="1">
        <v>33.374000000000002</v>
      </c>
      <c r="T60" s="1">
        <v>29.687000000000001</v>
      </c>
      <c r="U60" s="1">
        <v>31.812000000000001</v>
      </c>
      <c r="V60" s="1">
        <v>18.591000000000001</v>
      </c>
      <c r="W60" s="1">
        <v>30.798999999999999</v>
      </c>
      <c r="X60" s="1">
        <v>36.863</v>
      </c>
      <c r="Y60" s="1">
        <v>29.542999999999999</v>
      </c>
      <c r="Z60" s="1">
        <v>25.86</v>
      </c>
      <c r="AA60" s="1">
        <v>33.537999999999997</v>
      </c>
      <c r="AB60" s="1">
        <v>22.512</v>
      </c>
      <c r="AC60" s="1">
        <v>31.725999999999999</v>
      </c>
      <c r="AD60" s="1">
        <v>36.713999999999999</v>
      </c>
      <c r="AE60" s="1">
        <v>26.815999999999999</v>
      </c>
      <c r="AF60" s="1">
        <v>24.088000000000001</v>
      </c>
      <c r="AG60" s="1">
        <v>36.161999999999999</v>
      </c>
      <c r="AH60" s="1">
        <v>31.364000000000001</v>
      </c>
      <c r="ALQ60" s="1" t="e">
        <v>#N/A</v>
      </c>
    </row>
    <row r="61" spans="1:1005" ht="15" x14ac:dyDescent="0.25">
      <c r="A61" s="203">
        <v>47088</v>
      </c>
      <c r="B61" s="208"/>
      <c r="C61" s="208">
        <v>26</v>
      </c>
      <c r="D61" s="211">
        <v>26</v>
      </c>
      <c r="E61">
        <v>39.957000000000001</v>
      </c>
      <c r="F61" s="1">
        <v>32.770000000000003</v>
      </c>
      <c r="G61" s="1">
        <v>34.212000000000003</v>
      </c>
      <c r="H61" s="1">
        <v>31.452999999999999</v>
      </c>
      <c r="I61" s="1">
        <v>26.774999999999999</v>
      </c>
      <c r="J61" s="1">
        <v>22.617000000000001</v>
      </c>
      <c r="K61" s="1">
        <v>22.949000000000002</v>
      </c>
      <c r="L61" s="1">
        <v>16.233000000000001</v>
      </c>
      <c r="M61" s="1">
        <v>22.207000000000001</v>
      </c>
      <c r="N61" s="1">
        <v>22.852</v>
      </c>
      <c r="O61" s="1">
        <v>27.954999999999998</v>
      </c>
      <c r="P61" s="1">
        <v>29.033000000000001</v>
      </c>
      <c r="Q61" s="1">
        <v>24.122</v>
      </c>
      <c r="R61" s="1">
        <v>29.765999999999998</v>
      </c>
      <c r="S61" s="1">
        <v>27.347000000000001</v>
      </c>
      <c r="T61" s="1">
        <v>24.85</v>
      </c>
      <c r="U61" s="1">
        <v>27.744</v>
      </c>
      <c r="V61" s="1">
        <v>16.792000000000002</v>
      </c>
      <c r="W61" s="1">
        <v>23.385999999999999</v>
      </c>
      <c r="X61" s="1">
        <v>29.423999999999999</v>
      </c>
      <c r="Y61" s="1">
        <v>25.995999999999999</v>
      </c>
      <c r="Z61" s="1">
        <v>23.649000000000001</v>
      </c>
      <c r="AA61" s="1">
        <v>31.068999999999999</v>
      </c>
      <c r="AB61" s="1">
        <v>18.334</v>
      </c>
      <c r="AC61" s="1">
        <v>29.03</v>
      </c>
      <c r="AD61" s="1">
        <v>29.26</v>
      </c>
      <c r="AE61" s="1">
        <v>24.305</v>
      </c>
      <c r="AF61" s="1">
        <v>21.524999999999999</v>
      </c>
      <c r="AG61" s="1">
        <v>30.33</v>
      </c>
      <c r="AH61" s="1">
        <v>25.786000000000001</v>
      </c>
      <c r="ALQ61" s="1" t="e">
        <v>#N/A</v>
      </c>
    </row>
    <row r="62" spans="1:1005" ht="15" x14ac:dyDescent="0.25">
      <c r="A62" s="203">
        <v>47119</v>
      </c>
      <c r="B62" s="208"/>
      <c r="C62" s="208">
        <v>25</v>
      </c>
      <c r="D62" s="211">
        <v>25</v>
      </c>
      <c r="E62">
        <v>33.999000000000002</v>
      </c>
      <c r="F62" s="1">
        <v>28.131</v>
      </c>
      <c r="G62" s="1">
        <v>30.335999999999999</v>
      </c>
      <c r="H62" s="1">
        <v>27.181000000000001</v>
      </c>
      <c r="I62" s="1">
        <v>26.373000000000001</v>
      </c>
      <c r="J62" s="1">
        <v>20.954000000000001</v>
      </c>
      <c r="K62" s="1">
        <v>20.050999999999998</v>
      </c>
      <c r="L62" s="1">
        <v>15.477</v>
      </c>
      <c r="M62" s="1">
        <v>20.04</v>
      </c>
      <c r="N62" s="1">
        <v>21.832999999999998</v>
      </c>
      <c r="O62" s="1">
        <v>24.196000000000002</v>
      </c>
      <c r="P62" s="1">
        <v>24.628</v>
      </c>
      <c r="Q62" s="1">
        <v>20.132999999999999</v>
      </c>
      <c r="R62" s="1">
        <v>27.140999999999998</v>
      </c>
      <c r="S62" s="1">
        <v>24.356000000000002</v>
      </c>
      <c r="T62" s="1">
        <v>22.803000000000001</v>
      </c>
      <c r="U62" s="1">
        <v>26.135999999999999</v>
      </c>
      <c r="V62" s="1">
        <v>15.55</v>
      </c>
      <c r="W62" s="1">
        <v>20.495999999999999</v>
      </c>
      <c r="X62" s="1">
        <v>25.747</v>
      </c>
      <c r="Y62" s="1">
        <v>23.942</v>
      </c>
      <c r="Z62" s="1">
        <v>21.725000000000001</v>
      </c>
      <c r="AA62" s="1">
        <v>26.908999999999999</v>
      </c>
      <c r="AB62" s="1">
        <v>16.826000000000001</v>
      </c>
      <c r="AC62" s="1">
        <v>26.431999999999999</v>
      </c>
      <c r="AD62" s="1">
        <v>23.661000000000001</v>
      </c>
      <c r="AE62" s="1">
        <v>21.821000000000002</v>
      </c>
      <c r="AF62" s="1">
        <v>20.094000000000001</v>
      </c>
      <c r="AG62" s="1">
        <v>27.526</v>
      </c>
      <c r="AH62" s="1">
        <v>23.337</v>
      </c>
      <c r="ALQ62" s="1" t="e">
        <v>#N/A</v>
      </c>
    </row>
    <row r="63" spans="1:1005" ht="15" x14ac:dyDescent="0.25">
      <c r="A63" s="203">
        <v>47150</v>
      </c>
      <c r="B63" s="208"/>
      <c r="C63" s="208">
        <v>23</v>
      </c>
      <c r="D63" s="211">
        <v>23</v>
      </c>
      <c r="E63">
        <v>32.137999999999998</v>
      </c>
      <c r="F63" s="1">
        <v>23.065000000000001</v>
      </c>
      <c r="G63" s="1">
        <v>25.891999999999999</v>
      </c>
      <c r="H63" s="1">
        <v>25.526</v>
      </c>
      <c r="I63" s="1">
        <v>25.827000000000002</v>
      </c>
      <c r="J63" s="1">
        <v>19.686</v>
      </c>
      <c r="K63" s="1">
        <v>16.896000000000001</v>
      </c>
      <c r="L63" s="1">
        <v>17.664000000000001</v>
      </c>
      <c r="M63" s="1">
        <v>17.11</v>
      </c>
      <c r="N63" s="1">
        <v>19.277000000000001</v>
      </c>
      <c r="O63" s="1">
        <v>19.774999999999999</v>
      </c>
      <c r="P63" s="1">
        <v>22.58</v>
      </c>
      <c r="Q63" s="1">
        <v>16.376999999999999</v>
      </c>
      <c r="R63" s="1">
        <v>23.539000000000001</v>
      </c>
      <c r="S63" s="1">
        <v>20.143000000000001</v>
      </c>
      <c r="T63" s="1">
        <v>19.015000000000001</v>
      </c>
      <c r="U63" s="1">
        <v>21.782</v>
      </c>
      <c r="V63" s="1">
        <v>13.542</v>
      </c>
      <c r="W63" s="1">
        <v>19.923999999999999</v>
      </c>
      <c r="X63" s="1">
        <v>29.161999999999999</v>
      </c>
      <c r="Y63" s="1">
        <v>21.79</v>
      </c>
      <c r="Z63" s="1">
        <v>25.619</v>
      </c>
      <c r="AA63" s="1">
        <v>27.195</v>
      </c>
      <c r="AB63" s="1">
        <v>14.367000000000001</v>
      </c>
      <c r="AC63" s="1">
        <v>22.888999999999999</v>
      </c>
      <c r="AD63" s="1">
        <v>21.759</v>
      </c>
      <c r="AE63" s="1">
        <v>19.837</v>
      </c>
      <c r="AF63" s="1">
        <v>18.193000000000001</v>
      </c>
      <c r="AG63" s="1">
        <v>22.943999999999999</v>
      </c>
      <c r="AH63" s="1">
        <v>24.712</v>
      </c>
      <c r="ALQ63" s="1" t="e">
        <v>#N/A</v>
      </c>
    </row>
    <row r="64" spans="1:1005" ht="15" x14ac:dyDescent="0.25">
      <c r="A64" s="203">
        <v>47178</v>
      </c>
      <c r="B64" s="208"/>
      <c r="C64" s="208">
        <v>38</v>
      </c>
      <c r="D64" s="211">
        <v>38</v>
      </c>
      <c r="E64">
        <v>41.621000000000002</v>
      </c>
      <c r="F64" s="1">
        <v>43.725999999999999</v>
      </c>
      <c r="G64" s="1">
        <v>41.762</v>
      </c>
      <c r="H64" s="1">
        <v>35.908999999999999</v>
      </c>
      <c r="I64" s="1">
        <v>31.193999999999999</v>
      </c>
      <c r="J64" s="1">
        <v>29.105</v>
      </c>
      <c r="K64" s="1">
        <v>21.222000000000001</v>
      </c>
      <c r="L64" s="1">
        <v>27.535</v>
      </c>
      <c r="M64" s="1">
        <v>44.082999999999998</v>
      </c>
      <c r="N64" s="1">
        <v>24.812999999999999</v>
      </c>
      <c r="O64" s="1">
        <v>28.058</v>
      </c>
      <c r="P64" s="1">
        <v>52.603999999999999</v>
      </c>
      <c r="Q64" s="1">
        <v>17.414999999999999</v>
      </c>
      <c r="R64" s="1">
        <v>41.261000000000003</v>
      </c>
      <c r="S64" s="1">
        <v>23.454999999999998</v>
      </c>
      <c r="T64" s="1">
        <v>30.518999999999998</v>
      </c>
      <c r="U64" s="1">
        <v>37.481999999999999</v>
      </c>
      <c r="V64" s="1">
        <v>20.291</v>
      </c>
      <c r="W64" s="1">
        <v>26.541</v>
      </c>
      <c r="X64" s="1">
        <v>48.636000000000003</v>
      </c>
      <c r="Y64" s="1">
        <v>36.737000000000002</v>
      </c>
      <c r="Z64" s="1">
        <v>57.207999999999998</v>
      </c>
      <c r="AA64" s="1">
        <v>29.190999999999999</v>
      </c>
      <c r="AB64" s="1">
        <v>19.373000000000001</v>
      </c>
      <c r="AC64" s="1">
        <v>34.561999999999998</v>
      </c>
      <c r="AD64" s="1">
        <v>28.004999999999999</v>
      </c>
      <c r="AE64" s="1">
        <v>31.388000000000002</v>
      </c>
      <c r="AF64" s="1">
        <v>29.885999999999999</v>
      </c>
      <c r="AG64" s="1">
        <v>39.9</v>
      </c>
      <c r="AH64" s="1">
        <v>39.9</v>
      </c>
      <c r="ALQ64" s="1" t="e">
        <v>#N/A</v>
      </c>
    </row>
    <row r="65" spans="1:1005" ht="15" x14ac:dyDescent="0.25">
      <c r="A65" s="203">
        <v>47209</v>
      </c>
      <c r="B65" s="216"/>
      <c r="C65" s="208">
        <v>78</v>
      </c>
      <c r="D65" s="211">
        <v>78</v>
      </c>
      <c r="E65">
        <v>95.891000000000005</v>
      </c>
      <c r="F65" s="1">
        <v>77.56</v>
      </c>
      <c r="G65" s="1">
        <v>60.348999999999997</v>
      </c>
      <c r="H65" s="1">
        <v>48.061999999999998</v>
      </c>
      <c r="I65" s="1">
        <v>84.986000000000004</v>
      </c>
      <c r="J65" s="1">
        <v>58.658999999999999</v>
      </c>
      <c r="K65" s="1">
        <v>53.317</v>
      </c>
      <c r="L65" s="1">
        <v>48.731000000000002</v>
      </c>
      <c r="M65" s="1">
        <v>92.62</v>
      </c>
      <c r="N65" s="1">
        <v>60.067</v>
      </c>
      <c r="O65" s="1">
        <v>86.805000000000007</v>
      </c>
      <c r="P65" s="1">
        <v>84.251000000000005</v>
      </c>
      <c r="Q65" s="1">
        <v>46.412999999999997</v>
      </c>
      <c r="R65" s="1">
        <v>60.661000000000001</v>
      </c>
      <c r="S65" s="1">
        <v>52.287999999999997</v>
      </c>
      <c r="T65" s="1">
        <v>62.786999999999999</v>
      </c>
      <c r="U65" s="1">
        <v>81.040000000000006</v>
      </c>
      <c r="V65" s="1">
        <v>36.941000000000003</v>
      </c>
      <c r="W65" s="1">
        <v>64.010999999999996</v>
      </c>
      <c r="X65" s="1">
        <v>76.381</v>
      </c>
      <c r="Y65" s="1">
        <v>59.531999999999996</v>
      </c>
      <c r="Z65" s="1">
        <v>107.11</v>
      </c>
      <c r="AA65" s="1">
        <v>45.741999999999997</v>
      </c>
      <c r="AB65" s="1">
        <v>68.938000000000002</v>
      </c>
      <c r="AC65" s="1">
        <v>49.212000000000003</v>
      </c>
      <c r="AD65" s="1">
        <v>49.901000000000003</v>
      </c>
      <c r="AE65" s="1">
        <v>65.555999999999997</v>
      </c>
      <c r="AF65" s="1">
        <v>63.121000000000002</v>
      </c>
      <c r="AG65" s="1">
        <v>72.415999999999997</v>
      </c>
      <c r="AH65" s="1">
        <v>72.415999999999997</v>
      </c>
      <c r="ALQ65" s="1" t="e">
        <v>#N/A</v>
      </c>
    </row>
    <row r="66" spans="1:1005" ht="15" x14ac:dyDescent="0.25">
      <c r="A66" s="203">
        <v>47239</v>
      </c>
      <c r="B66" s="216"/>
      <c r="C66" s="208">
        <v>204</v>
      </c>
      <c r="D66" s="211">
        <v>204</v>
      </c>
      <c r="E66">
        <v>355.89600000000002</v>
      </c>
      <c r="F66" s="1">
        <v>311.447</v>
      </c>
      <c r="G66" s="1">
        <v>186.952</v>
      </c>
      <c r="H66" s="1">
        <v>198.91499999999999</v>
      </c>
      <c r="I66" s="1">
        <v>241.19300000000001</v>
      </c>
      <c r="J66" s="1">
        <v>237.58600000000001</v>
      </c>
      <c r="K66" s="1">
        <v>92.24</v>
      </c>
      <c r="L66" s="1">
        <v>153.13399999999999</v>
      </c>
      <c r="M66" s="1">
        <v>220.988</v>
      </c>
      <c r="N66" s="1">
        <v>250.21</v>
      </c>
      <c r="O66" s="1">
        <v>228.51900000000001</v>
      </c>
      <c r="P66" s="1">
        <v>218.48099999999999</v>
      </c>
      <c r="Q66" s="1">
        <v>231.84399999999999</v>
      </c>
      <c r="R66" s="1">
        <v>294.404</v>
      </c>
      <c r="S66" s="1">
        <v>113.273</v>
      </c>
      <c r="T66" s="1">
        <v>138.40100000000001</v>
      </c>
      <c r="U66" s="1">
        <v>141.12799999999999</v>
      </c>
      <c r="V66" s="1">
        <v>101.102</v>
      </c>
      <c r="W66" s="1">
        <v>223.404</v>
      </c>
      <c r="X66" s="1">
        <v>153.56100000000001</v>
      </c>
      <c r="Y66" s="1">
        <v>158.18299999999999</v>
      </c>
      <c r="Z66" s="1">
        <v>239.107</v>
      </c>
      <c r="AA66" s="1">
        <v>160.27099999999999</v>
      </c>
      <c r="AB66" s="1">
        <v>176.66800000000001</v>
      </c>
      <c r="AC66" s="1">
        <v>178.99100000000001</v>
      </c>
      <c r="AD66" s="1">
        <v>121.339</v>
      </c>
      <c r="AE66" s="1">
        <v>202.94</v>
      </c>
      <c r="AF66" s="1">
        <v>252.13300000000001</v>
      </c>
      <c r="AG66" s="1">
        <v>204.64699999999999</v>
      </c>
      <c r="AH66" s="1">
        <v>204.64699999999999</v>
      </c>
      <c r="ALQ66" s="1" t="e">
        <v>#N/A</v>
      </c>
    </row>
    <row r="67" spans="1:1005" ht="15" x14ac:dyDescent="0.25">
      <c r="A67" s="203">
        <v>47270</v>
      </c>
      <c r="B67" s="216"/>
      <c r="C67" s="208">
        <v>251</v>
      </c>
      <c r="D67" s="211">
        <v>251</v>
      </c>
      <c r="E67">
        <v>307.05799999999999</v>
      </c>
      <c r="F67" s="1">
        <v>481.48700000000002</v>
      </c>
      <c r="G67" s="1">
        <v>208.48099999999999</v>
      </c>
      <c r="H67" s="1">
        <v>319.74099999999999</v>
      </c>
      <c r="I67" s="1">
        <v>149.72</v>
      </c>
      <c r="J67" s="1">
        <v>185.77699999999999</v>
      </c>
      <c r="K67" s="1">
        <v>57.515999999999998</v>
      </c>
      <c r="L67" s="1">
        <v>212.95</v>
      </c>
      <c r="M67" s="1">
        <v>135.82599999999999</v>
      </c>
      <c r="N67" s="1">
        <v>279.67700000000002</v>
      </c>
      <c r="O67" s="1">
        <v>182.16499999999999</v>
      </c>
      <c r="P67" s="1">
        <v>164.572</v>
      </c>
      <c r="Q67" s="1">
        <v>469.87599999999998</v>
      </c>
      <c r="R67" s="1">
        <v>255.36699999999999</v>
      </c>
      <c r="S67" s="1">
        <v>261.113</v>
      </c>
      <c r="T67" s="1">
        <v>413.90699999999998</v>
      </c>
      <c r="U67" s="1">
        <v>52.65</v>
      </c>
      <c r="V67" s="1">
        <v>149.07499999999999</v>
      </c>
      <c r="W67" s="1">
        <v>328.363</v>
      </c>
      <c r="X67" s="1">
        <v>341.16300000000001</v>
      </c>
      <c r="Y67" s="1">
        <v>282.06299999999999</v>
      </c>
      <c r="Z67" s="1">
        <v>383.02</v>
      </c>
      <c r="AA67" s="1">
        <v>74.897000000000006</v>
      </c>
      <c r="AB67" s="1">
        <v>388.30799999999999</v>
      </c>
      <c r="AC67" s="1">
        <v>188.29300000000001</v>
      </c>
      <c r="AD67" s="1">
        <v>262.79599999999999</v>
      </c>
      <c r="AE67" s="1">
        <v>161.58000000000001</v>
      </c>
      <c r="AF67" s="1">
        <v>413.12200000000001</v>
      </c>
      <c r="AG67" s="1">
        <v>215.505</v>
      </c>
      <c r="AH67" s="1">
        <v>215.505</v>
      </c>
      <c r="ALQ67" s="1" t="e">
        <v>#N/A</v>
      </c>
    </row>
    <row r="68" spans="1:1005" ht="15" x14ac:dyDescent="0.25">
      <c r="A68" s="203">
        <v>47300</v>
      </c>
      <c r="B68" s="216"/>
      <c r="C68" s="208">
        <v>86</v>
      </c>
      <c r="D68" s="211">
        <v>86</v>
      </c>
      <c r="E68">
        <v>109.592</v>
      </c>
      <c r="F68" s="1">
        <v>170.197</v>
      </c>
      <c r="G68" s="1">
        <v>100.482</v>
      </c>
      <c r="H68" s="1">
        <v>215.23500000000001</v>
      </c>
      <c r="I68" s="1">
        <v>50.322000000000003</v>
      </c>
      <c r="J68" s="1">
        <v>58.024999999999999</v>
      </c>
      <c r="K68" s="1">
        <v>24.463999999999999</v>
      </c>
      <c r="L68" s="1">
        <v>56.968000000000004</v>
      </c>
      <c r="M68" s="1">
        <v>52.968000000000004</v>
      </c>
      <c r="N68" s="1">
        <v>112.241</v>
      </c>
      <c r="O68" s="1">
        <v>70.299000000000007</v>
      </c>
      <c r="P68" s="1">
        <v>63.786999999999999</v>
      </c>
      <c r="Q68" s="1">
        <v>207.79599999999999</v>
      </c>
      <c r="R68" s="1">
        <v>132.15299999999999</v>
      </c>
      <c r="S68" s="1">
        <v>70.941999999999993</v>
      </c>
      <c r="T68" s="1">
        <v>229.416</v>
      </c>
      <c r="U68" s="1">
        <v>27.875</v>
      </c>
      <c r="V68" s="1">
        <v>55.551000000000002</v>
      </c>
      <c r="W68" s="1">
        <v>101.444</v>
      </c>
      <c r="X68" s="1">
        <v>118.849</v>
      </c>
      <c r="Y68" s="1">
        <v>90.638000000000005</v>
      </c>
      <c r="Z68" s="1">
        <v>130.084</v>
      </c>
      <c r="AA68" s="1">
        <v>32.718000000000004</v>
      </c>
      <c r="AB68" s="1">
        <v>260.49400000000003</v>
      </c>
      <c r="AC68" s="1">
        <v>58.808999999999997</v>
      </c>
      <c r="AD68" s="1">
        <v>120.843</v>
      </c>
      <c r="AE68" s="1">
        <v>66.081000000000003</v>
      </c>
      <c r="AF68" s="1">
        <v>192.886</v>
      </c>
      <c r="AG68" s="1">
        <v>65.849999999999994</v>
      </c>
      <c r="AH68" s="1">
        <v>65.849999999999994</v>
      </c>
      <c r="ALQ68" s="1" t="e">
        <v>#N/A</v>
      </c>
    </row>
    <row r="69" spans="1:1005" ht="15" x14ac:dyDescent="0.25">
      <c r="A69" s="203">
        <v>47331</v>
      </c>
      <c r="B69" s="216"/>
      <c r="C69" s="208">
        <v>55</v>
      </c>
      <c r="D69" s="211">
        <v>55</v>
      </c>
      <c r="E69">
        <v>53.805</v>
      </c>
      <c r="F69" s="1">
        <v>82.230999999999995</v>
      </c>
      <c r="G69" s="1">
        <v>50.963999999999999</v>
      </c>
      <c r="H69" s="1">
        <v>89.432000000000002</v>
      </c>
      <c r="I69" s="1">
        <v>44.475000000000001</v>
      </c>
      <c r="J69" s="1">
        <v>51.78</v>
      </c>
      <c r="K69" s="1">
        <v>21.347000000000001</v>
      </c>
      <c r="L69" s="1">
        <v>41.725999999999999</v>
      </c>
      <c r="M69" s="1">
        <v>36.962000000000003</v>
      </c>
      <c r="N69" s="1">
        <v>57.697000000000003</v>
      </c>
      <c r="O69" s="1">
        <v>49.359000000000002</v>
      </c>
      <c r="P69" s="1">
        <v>46.360999999999997</v>
      </c>
      <c r="Q69" s="1">
        <v>77.284000000000006</v>
      </c>
      <c r="R69" s="1">
        <v>54.063000000000002</v>
      </c>
      <c r="S69" s="1">
        <v>49.531999999999996</v>
      </c>
      <c r="T69" s="1">
        <v>70.635000000000005</v>
      </c>
      <c r="U69" s="1">
        <v>28.297999999999998</v>
      </c>
      <c r="V69" s="1">
        <v>39.659999999999997</v>
      </c>
      <c r="W69" s="1">
        <v>56.51</v>
      </c>
      <c r="X69" s="1">
        <v>53.433999999999997</v>
      </c>
      <c r="Y69" s="1">
        <v>52.637999999999998</v>
      </c>
      <c r="Z69" s="1">
        <v>63.604999999999997</v>
      </c>
      <c r="AA69" s="1">
        <v>26.812999999999999</v>
      </c>
      <c r="AB69" s="1">
        <v>82.242000000000004</v>
      </c>
      <c r="AC69" s="1">
        <v>39.012</v>
      </c>
      <c r="AD69" s="1">
        <v>55.423000000000002</v>
      </c>
      <c r="AE69" s="1">
        <v>52.902999999999999</v>
      </c>
      <c r="AF69" s="1">
        <v>69.218000000000004</v>
      </c>
      <c r="AG69" s="1">
        <v>42.518999999999998</v>
      </c>
      <c r="AH69" s="1">
        <v>42.518999999999998</v>
      </c>
      <c r="ALQ69" s="1" t="e">
        <v>#N/A</v>
      </c>
    </row>
    <row r="70" spans="1:1005" ht="15" x14ac:dyDescent="0.25">
      <c r="A70" s="203">
        <v>47362</v>
      </c>
      <c r="B70" s="216"/>
      <c r="C70" s="208">
        <v>35</v>
      </c>
      <c r="D70" s="211">
        <v>35</v>
      </c>
      <c r="E70">
        <v>39.137</v>
      </c>
      <c r="F70" s="1">
        <v>55.23</v>
      </c>
      <c r="G70" s="1">
        <v>32.755000000000003</v>
      </c>
      <c r="H70" s="1">
        <v>47.274999999999999</v>
      </c>
      <c r="I70" s="1">
        <v>32.947000000000003</v>
      </c>
      <c r="J70" s="1">
        <v>30.407</v>
      </c>
      <c r="K70" s="1">
        <v>20.425999999999998</v>
      </c>
      <c r="L70" s="1">
        <v>54.295999999999999</v>
      </c>
      <c r="M70" s="1">
        <v>32.755000000000003</v>
      </c>
      <c r="N70" s="1">
        <v>36.886000000000003</v>
      </c>
      <c r="O70" s="1">
        <v>36.319000000000003</v>
      </c>
      <c r="P70" s="1">
        <v>39.834000000000003</v>
      </c>
      <c r="Q70" s="1">
        <v>43.682000000000002</v>
      </c>
      <c r="R70" s="1">
        <v>35.959000000000003</v>
      </c>
      <c r="S70" s="1">
        <v>28.725000000000001</v>
      </c>
      <c r="T70" s="1">
        <v>39.944000000000003</v>
      </c>
      <c r="U70" s="1">
        <v>23.222999999999999</v>
      </c>
      <c r="V70" s="1">
        <v>52.526000000000003</v>
      </c>
      <c r="W70" s="1">
        <v>50.412999999999997</v>
      </c>
      <c r="X70" s="1">
        <v>38.369</v>
      </c>
      <c r="Y70" s="1">
        <v>34.384</v>
      </c>
      <c r="Z70" s="1">
        <v>38.545999999999999</v>
      </c>
      <c r="AA70" s="1">
        <v>21.765999999999998</v>
      </c>
      <c r="AB70" s="1">
        <v>42.790999999999997</v>
      </c>
      <c r="AC70" s="1">
        <v>36.420999999999999</v>
      </c>
      <c r="AD70" s="1">
        <v>33.674999999999997</v>
      </c>
      <c r="AE70" s="1">
        <v>38.935000000000002</v>
      </c>
      <c r="AF70" s="1">
        <v>49.097999999999999</v>
      </c>
      <c r="AG70" s="1">
        <v>33.856999999999999</v>
      </c>
      <c r="AH70" s="1">
        <v>33.856999999999999</v>
      </c>
      <c r="ALQ70" s="1" t="e">
        <v>#N/A</v>
      </c>
    </row>
    <row r="71" spans="1:1005" ht="15" x14ac:dyDescent="0.25">
      <c r="A71" s="203"/>
      <c r="B71" s="216"/>
      <c r="C71" s="208"/>
      <c r="D71" s="211"/>
      <c r="E71" s="8"/>
      <c r="ALQ71" s="1" t="e">
        <v>#N/A</v>
      </c>
    </row>
    <row r="72" spans="1:1005" ht="15" x14ac:dyDescent="0.25">
      <c r="A72" s="150"/>
      <c r="B72" s="216"/>
      <c r="C72" s="208"/>
      <c r="D72" s="211"/>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LQ72" s="1" t="e">
        <v>#N/A</v>
      </c>
    </row>
    <row r="73" spans="1:1005" ht="15" x14ac:dyDescent="0.25">
      <c r="A73" s="150"/>
      <c r="B73" s="216"/>
      <c r="C73" s="208"/>
      <c r="D73" s="211"/>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row>
    <row r="74" spans="1:1005" ht="15" x14ac:dyDescent="0.25">
      <c r="A74" s="150"/>
      <c r="B74" s="216"/>
      <c r="C74" s="208"/>
      <c r="D74" s="211"/>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row>
    <row r="75" spans="1:1005" ht="15" x14ac:dyDescent="0.25">
      <c r="A75" s="150"/>
      <c r="B75" s="216"/>
      <c r="C75" s="208"/>
      <c r="D75" s="211"/>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row>
    <row r="76" spans="1:1005" ht="15" x14ac:dyDescent="0.25">
      <c r="A76" s="150"/>
      <c r="B76" s="216"/>
      <c r="C76" s="208"/>
      <c r="D76" s="211"/>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row>
    <row r="77" spans="1:1005" ht="15" x14ac:dyDescent="0.25">
      <c r="A77" s="150"/>
      <c r="B77" s="216"/>
      <c r="C77" s="208"/>
      <c r="D77" s="211"/>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row>
    <row r="78" spans="1:1005" ht="15" x14ac:dyDescent="0.25">
      <c r="A78" s="150"/>
      <c r="B78" s="216"/>
      <c r="C78" s="208"/>
      <c r="D78" s="211"/>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row>
    <row r="79" spans="1:1005" ht="15" x14ac:dyDescent="0.25">
      <c r="A79" s="150"/>
      <c r="B79" s="216"/>
      <c r="C79" s="208"/>
      <c r="D79" s="211"/>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row>
    <row r="80" spans="1:1005" ht="15" x14ac:dyDescent="0.25">
      <c r="A80" s="150"/>
      <c r="B80" s="216"/>
      <c r="C80" s="208"/>
      <c r="D80" s="211"/>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row>
    <row r="81" spans="1:4" ht="12.75" customHeight="1" x14ac:dyDescent="0.25">
      <c r="A81" s="222"/>
      <c r="B81" s="223"/>
      <c r="C81" s="120"/>
      <c r="D81" s="24"/>
    </row>
    <row r="82" spans="1:4" ht="12.75" customHeight="1" x14ac:dyDescent="0.25">
      <c r="A82" s="222"/>
      <c r="B82" s="223"/>
      <c r="C82" s="120"/>
      <c r="D82" s="24"/>
    </row>
    <row r="83" spans="1:4" ht="12.75" customHeight="1" x14ac:dyDescent="0.25">
      <c r="A83" s="222"/>
      <c r="B83" s="223"/>
      <c r="C83" s="120"/>
      <c r="D83" s="24"/>
    </row>
    <row r="84" spans="1:4" ht="12.75" customHeight="1" x14ac:dyDescent="0.25">
      <c r="A84" s="222"/>
      <c r="B84" s="223"/>
      <c r="C84" s="120"/>
      <c r="D84" s="24"/>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7109375" defaultRowHeight="12.75" customHeight="1" x14ac:dyDescent="0.25"/>
  <cols>
    <col min="1" max="4" width="7.5703125" style="2" customWidth="1"/>
    <col min="5" max="30" width="8" style="1" customWidth="1"/>
    <col min="31" max="31" width="8.28515625" style="34" customWidth="1"/>
    <col min="32" max="54" width="8.7109375" style="1" customWidth="1"/>
    <col min="55" max="16384" width="18.7109375" style="1"/>
  </cols>
  <sheetData>
    <row r="1" spans="1:54" ht="15" x14ac:dyDescent="0.25">
      <c r="A1" s="122"/>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3"/>
      <c r="AJ1" s="253"/>
      <c r="AK1" s="253"/>
      <c r="AL1" s="253"/>
      <c r="AM1" s="253"/>
      <c r="AN1" s="253"/>
      <c r="AO1" s="253"/>
      <c r="AP1" s="253"/>
      <c r="AQ1" s="253"/>
      <c r="AR1" s="253"/>
      <c r="AS1" s="253"/>
      <c r="AT1" s="253"/>
      <c r="AU1" s="253"/>
      <c r="AV1" s="253"/>
      <c r="AW1" s="253"/>
      <c r="AX1" s="253"/>
      <c r="AY1" s="253"/>
      <c r="AZ1" s="253"/>
      <c r="BA1" s="253"/>
      <c r="BB1" s="253"/>
    </row>
    <row r="2" spans="1:54" s="2" customFormat="1" ht="15" x14ac:dyDescent="0.25">
      <c r="A2" s="122"/>
      <c r="B2" s="112" t="s">
        <v>46</v>
      </c>
      <c r="C2" s="112" t="s">
        <v>45</v>
      </c>
      <c r="D2" s="112" t="s">
        <v>47</v>
      </c>
      <c r="E2" s="112">
        <v>1991</v>
      </c>
      <c r="F2" s="112">
        <v>1992</v>
      </c>
      <c r="G2" s="112">
        <v>1993</v>
      </c>
      <c r="H2" s="112">
        <v>1994</v>
      </c>
      <c r="I2" s="112">
        <v>1995</v>
      </c>
      <c r="J2" s="112">
        <v>1996</v>
      </c>
      <c r="K2" s="112">
        <v>1997</v>
      </c>
      <c r="L2" s="112">
        <v>1998</v>
      </c>
      <c r="M2" s="112">
        <v>1999</v>
      </c>
      <c r="N2" s="112">
        <v>2000</v>
      </c>
      <c r="O2" s="112">
        <v>2001</v>
      </c>
      <c r="P2" s="112">
        <v>2002</v>
      </c>
      <c r="Q2" s="112">
        <v>2003</v>
      </c>
      <c r="R2" s="112">
        <v>2004</v>
      </c>
      <c r="S2" s="112">
        <v>2005</v>
      </c>
      <c r="T2" s="112">
        <v>2006</v>
      </c>
      <c r="U2" s="112">
        <v>2007</v>
      </c>
      <c r="V2" s="112">
        <v>2008</v>
      </c>
      <c r="W2" s="112">
        <v>2009</v>
      </c>
      <c r="X2" s="112">
        <v>2010</v>
      </c>
      <c r="Y2" s="112">
        <v>2011</v>
      </c>
      <c r="Z2" s="112">
        <v>2012</v>
      </c>
      <c r="AA2" s="112">
        <v>2013</v>
      </c>
      <c r="AB2" s="112">
        <v>2014</v>
      </c>
      <c r="AC2" s="112">
        <v>2015</v>
      </c>
      <c r="AD2" s="112">
        <v>2016</v>
      </c>
      <c r="AE2" s="127">
        <v>2017</v>
      </c>
      <c r="AF2" s="112">
        <v>2018</v>
      </c>
      <c r="AG2" s="112">
        <v>2019</v>
      </c>
      <c r="AH2" s="112">
        <v>2020</v>
      </c>
    </row>
    <row r="3" spans="1:54" s="2" customFormat="1" ht="15" x14ac:dyDescent="0.25">
      <c r="A3" s="123"/>
      <c r="B3" s="11" t="s">
        <v>63</v>
      </c>
      <c r="C3" s="11" t="s">
        <v>64</v>
      </c>
      <c r="D3" s="11" t="s">
        <v>65</v>
      </c>
      <c r="E3" s="11" t="s">
        <v>66</v>
      </c>
      <c r="F3" s="11" t="s">
        <v>67</v>
      </c>
      <c r="G3" s="11" t="s">
        <v>68</v>
      </c>
      <c r="H3" s="11" t="s">
        <v>69</v>
      </c>
      <c r="I3" s="11" t="s">
        <v>70</v>
      </c>
      <c r="J3" s="11" t="s">
        <v>71</v>
      </c>
      <c r="K3" s="11" t="s">
        <v>72</v>
      </c>
      <c r="L3" s="11" t="s">
        <v>73</v>
      </c>
      <c r="M3" s="11" t="s">
        <v>74</v>
      </c>
      <c r="N3" s="11" t="s">
        <v>75</v>
      </c>
      <c r="O3" s="11" t="s">
        <v>76</v>
      </c>
      <c r="P3" s="11" t="s">
        <v>77</v>
      </c>
      <c r="Q3" s="11" t="s">
        <v>78</v>
      </c>
      <c r="R3" s="11" t="s">
        <v>79</v>
      </c>
      <c r="S3" s="11" t="s">
        <v>80</v>
      </c>
      <c r="T3" s="11" t="s">
        <v>81</v>
      </c>
      <c r="U3" s="11" t="s">
        <v>82</v>
      </c>
      <c r="V3" s="11" t="s">
        <v>83</v>
      </c>
      <c r="W3" s="11" t="s">
        <v>84</v>
      </c>
      <c r="X3" s="11" t="s">
        <v>85</v>
      </c>
      <c r="Y3" s="11" t="s">
        <v>86</v>
      </c>
      <c r="Z3" s="11" t="s">
        <v>87</v>
      </c>
      <c r="AA3" s="11" t="s">
        <v>88</v>
      </c>
      <c r="AB3" s="11" t="s">
        <v>89</v>
      </c>
      <c r="AC3" s="11" t="s">
        <v>90</v>
      </c>
      <c r="AD3" s="11" t="s">
        <v>91</v>
      </c>
      <c r="AE3" s="11" t="s">
        <v>92</v>
      </c>
      <c r="AF3" s="11" t="s">
        <v>93</v>
      </c>
      <c r="AG3" s="11" t="s">
        <v>94</v>
      </c>
      <c r="AH3" s="11" t="s">
        <v>95</v>
      </c>
    </row>
    <row r="4" spans="1:54" ht="15" x14ac:dyDescent="0.25">
      <c r="A4" s="124">
        <v>45352</v>
      </c>
      <c r="B4" s="212"/>
      <c r="C4" s="213">
        <v>42</v>
      </c>
      <c r="D4" s="209">
        <v>42</v>
      </c>
      <c r="E4">
        <v>36.125</v>
      </c>
      <c r="F4">
        <v>45.893999999999998</v>
      </c>
      <c r="G4">
        <v>43.238</v>
      </c>
      <c r="H4">
        <v>45.807000000000002</v>
      </c>
      <c r="I4">
        <v>51.420999999999999</v>
      </c>
      <c r="J4">
        <v>36.594999999999999</v>
      </c>
      <c r="K4">
        <v>47.328000000000003</v>
      </c>
      <c r="L4">
        <v>43.442999999999998</v>
      </c>
      <c r="M4">
        <v>47.122999999999998</v>
      </c>
      <c r="N4">
        <v>36.831000000000003</v>
      </c>
      <c r="O4">
        <v>41.156999999999996</v>
      </c>
      <c r="P4">
        <v>34.499000000000002</v>
      </c>
      <c r="Q4">
        <v>43.192</v>
      </c>
      <c r="R4">
        <v>61.472999999999999</v>
      </c>
      <c r="S4">
        <v>35.363</v>
      </c>
      <c r="T4">
        <v>35.747999999999998</v>
      </c>
      <c r="U4">
        <v>57.247999999999998</v>
      </c>
      <c r="V4">
        <v>30.312999999999999</v>
      </c>
      <c r="W4">
        <v>44.533000000000001</v>
      </c>
      <c r="X4">
        <v>33.168999999999997</v>
      </c>
      <c r="Y4">
        <v>40.906999999999996</v>
      </c>
      <c r="Z4">
        <v>50.395000000000003</v>
      </c>
      <c r="AA4">
        <v>37.481000000000002</v>
      </c>
      <c r="AB4">
        <v>33.44</v>
      </c>
      <c r="AC4">
        <v>50.552</v>
      </c>
      <c r="AD4">
        <v>41.485999999999997</v>
      </c>
      <c r="AE4">
        <v>56.587000000000003</v>
      </c>
      <c r="AF4">
        <v>38.058</v>
      </c>
      <c r="AG4">
        <v>35.287999999999997</v>
      </c>
      <c r="AH4" s="34">
        <v>42.514000000000003</v>
      </c>
    </row>
    <row r="5" spans="1:54" ht="15" x14ac:dyDescent="0.25">
      <c r="A5" s="124">
        <v>45383</v>
      </c>
      <c r="B5" s="214"/>
      <c r="C5" s="204">
        <v>63</v>
      </c>
      <c r="D5" s="210">
        <v>80</v>
      </c>
      <c r="E5">
        <v>72.314999999999998</v>
      </c>
      <c r="F5">
        <v>127.47</v>
      </c>
      <c r="G5">
        <v>81.162999999999997</v>
      </c>
      <c r="H5">
        <v>91.031999999999996</v>
      </c>
      <c r="I5">
        <v>67.197000000000003</v>
      </c>
      <c r="J5">
        <v>80.867999999999995</v>
      </c>
      <c r="K5">
        <v>71.695999999999998</v>
      </c>
      <c r="L5">
        <v>68.513000000000005</v>
      </c>
      <c r="M5">
        <v>69.021000000000001</v>
      </c>
      <c r="N5">
        <v>115.279</v>
      </c>
      <c r="O5">
        <v>93.727999999999994</v>
      </c>
      <c r="P5">
        <v>91.932000000000002</v>
      </c>
      <c r="Q5">
        <v>82.03</v>
      </c>
      <c r="R5">
        <v>136.827</v>
      </c>
      <c r="S5">
        <v>73.674999999999997</v>
      </c>
      <c r="T5">
        <v>97.551000000000002</v>
      </c>
      <c r="U5">
        <v>93.194000000000003</v>
      </c>
      <c r="V5">
        <v>49.206000000000003</v>
      </c>
      <c r="W5">
        <v>72.540999999999997</v>
      </c>
      <c r="X5">
        <v>76.453000000000003</v>
      </c>
      <c r="Y5">
        <v>78.754000000000005</v>
      </c>
      <c r="Z5">
        <v>123.815</v>
      </c>
      <c r="AA5">
        <v>66.918999999999997</v>
      </c>
      <c r="AB5">
        <v>62.094000000000001</v>
      </c>
      <c r="AC5">
        <v>76.816999999999993</v>
      </c>
      <c r="AD5">
        <v>79.132000000000005</v>
      </c>
      <c r="AE5">
        <v>100.05200000000001</v>
      </c>
      <c r="AF5">
        <v>82.14</v>
      </c>
      <c r="AG5">
        <v>103.667</v>
      </c>
      <c r="AH5" s="34">
        <v>67.346000000000004</v>
      </c>
    </row>
    <row r="6" spans="1:54" ht="15" x14ac:dyDescent="0.25">
      <c r="A6" s="124">
        <v>45413</v>
      </c>
      <c r="B6" s="214"/>
      <c r="C6" s="204">
        <v>186</v>
      </c>
      <c r="D6" s="210">
        <v>235</v>
      </c>
      <c r="E6">
        <v>186.45099999999999</v>
      </c>
      <c r="F6">
        <v>326.14600000000002</v>
      </c>
      <c r="G6">
        <v>233.86099999999999</v>
      </c>
      <c r="H6">
        <v>256.12599999999998</v>
      </c>
      <c r="I6">
        <v>248.333</v>
      </c>
      <c r="J6">
        <v>262.16199999999998</v>
      </c>
      <c r="K6">
        <v>224.40700000000001</v>
      </c>
      <c r="L6">
        <v>196.53299999999999</v>
      </c>
      <c r="M6">
        <v>253.267</v>
      </c>
      <c r="N6">
        <v>323.005</v>
      </c>
      <c r="O6">
        <v>343.21899999999999</v>
      </c>
      <c r="P6">
        <v>161.49100000000001</v>
      </c>
      <c r="Q6">
        <v>221.91499999999999</v>
      </c>
      <c r="R6">
        <v>271.04000000000002</v>
      </c>
      <c r="S6">
        <v>241.05</v>
      </c>
      <c r="T6">
        <v>236.14</v>
      </c>
      <c r="U6">
        <v>266.93900000000002</v>
      </c>
      <c r="V6">
        <v>148.38</v>
      </c>
      <c r="W6">
        <v>314.42200000000003</v>
      </c>
      <c r="X6">
        <v>152.846</v>
      </c>
      <c r="Y6">
        <v>170.095</v>
      </c>
      <c r="Z6">
        <v>206.79</v>
      </c>
      <c r="AA6">
        <v>218.791</v>
      </c>
      <c r="AB6">
        <v>187.80199999999999</v>
      </c>
      <c r="AC6">
        <v>163.98500000000001</v>
      </c>
      <c r="AD6">
        <v>200.38399999999999</v>
      </c>
      <c r="AE6">
        <v>202.886</v>
      </c>
      <c r="AF6">
        <v>261.767</v>
      </c>
      <c r="AG6">
        <v>264.46300000000002</v>
      </c>
      <c r="AH6" s="34">
        <v>246.23699999999999</v>
      </c>
    </row>
    <row r="7" spans="1:54" ht="15" x14ac:dyDescent="0.25">
      <c r="A7" s="124">
        <v>45444</v>
      </c>
      <c r="B7" s="214"/>
      <c r="C7" s="204">
        <v>209</v>
      </c>
      <c r="D7" s="210">
        <v>265</v>
      </c>
      <c r="E7">
        <v>414.88600000000002</v>
      </c>
      <c r="F7">
        <v>246.16499999999999</v>
      </c>
      <c r="G7">
        <v>333.12799999999999</v>
      </c>
      <c r="H7">
        <v>267.84500000000003</v>
      </c>
      <c r="I7">
        <v>617.59400000000005</v>
      </c>
      <c r="J7">
        <v>219.63300000000001</v>
      </c>
      <c r="K7">
        <v>335.34800000000001</v>
      </c>
      <c r="L7">
        <v>259.93200000000002</v>
      </c>
      <c r="M7">
        <v>410.65899999999999</v>
      </c>
      <c r="N7">
        <v>242.119</v>
      </c>
      <c r="O7">
        <v>256.21899999999999</v>
      </c>
      <c r="P7">
        <v>148.24299999999999</v>
      </c>
      <c r="Q7">
        <v>311.41699999999997</v>
      </c>
      <c r="R7">
        <v>153.393</v>
      </c>
      <c r="S7">
        <v>240.65100000000001</v>
      </c>
      <c r="T7">
        <v>200.53899999999999</v>
      </c>
      <c r="U7">
        <v>226.679</v>
      </c>
      <c r="V7">
        <v>322.565</v>
      </c>
      <c r="W7">
        <v>262.15499999999997</v>
      </c>
      <c r="X7">
        <v>360.83600000000001</v>
      </c>
      <c r="Y7">
        <v>423.13200000000001</v>
      </c>
      <c r="Z7">
        <v>77.692999999999998</v>
      </c>
      <c r="AA7">
        <v>309.82</v>
      </c>
      <c r="AB7">
        <v>310.60199999999998</v>
      </c>
      <c r="AC7">
        <v>442.58699999999999</v>
      </c>
      <c r="AD7">
        <v>360.17</v>
      </c>
      <c r="AE7">
        <v>248.804</v>
      </c>
      <c r="AF7">
        <v>151.07300000000001</v>
      </c>
      <c r="AG7">
        <v>497.17</v>
      </c>
      <c r="AH7" s="34">
        <v>235.31700000000001</v>
      </c>
    </row>
    <row r="8" spans="1:54" ht="15" x14ac:dyDescent="0.25">
      <c r="A8" s="124">
        <v>45474</v>
      </c>
      <c r="B8" s="214"/>
      <c r="C8" s="204">
        <v>67</v>
      </c>
      <c r="D8" s="210">
        <v>85</v>
      </c>
      <c r="E8">
        <v>187.48099999999999</v>
      </c>
      <c r="F8">
        <v>91.730999999999995</v>
      </c>
      <c r="G8">
        <v>126.261</v>
      </c>
      <c r="H8">
        <v>73.680999999999997</v>
      </c>
      <c r="I8">
        <v>443.07799999999997</v>
      </c>
      <c r="J8">
        <v>76.075999999999993</v>
      </c>
      <c r="K8">
        <v>95.224999999999994</v>
      </c>
      <c r="L8">
        <v>119.04300000000001</v>
      </c>
      <c r="M8">
        <v>257.52100000000002</v>
      </c>
      <c r="N8">
        <v>66.212999999999994</v>
      </c>
      <c r="O8">
        <v>73.819999999999993</v>
      </c>
      <c r="P8">
        <v>47.366</v>
      </c>
      <c r="Q8">
        <v>75.498000000000005</v>
      </c>
      <c r="R8">
        <v>56.563000000000002</v>
      </c>
      <c r="S8">
        <v>82.698999999999998</v>
      </c>
      <c r="T8">
        <v>71.668000000000006</v>
      </c>
      <c r="U8">
        <v>76.647000000000006</v>
      </c>
      <c r="V8">
        <v>124.61499999999999</v>
      </c>
      <c r="W8">
        <v>115.074</v>
      </c>
      <c r="X8">
        <v>87.301000000000002</v>
      </c>
      <c r="Y8">
        <v>191.82599999999999</v>
      </c>
      <c r="Z8">
        <v>37.762999999999998</v>
      </c>
      <c r="AA8">
        <v>99.751999999999995</v>
      </c>
      <c r="AB8">
        <v>80.941999999999993</v>
      </c>
      <c r="AC8">
        <v>152.90799999999999</v>
      </c>
      <c r="AD8">
        <v>103.976</v>
      </c>
      <c r="AE8">
        <v>73.718000000000004</v>
      </c>
      <c r="AF8">
        <v>50.823999999999998</v>
      </c>
      <c r="AG8">
        <v>270.90499999999997</v>
      </c>
      <c r="AH8" s="34">
        <v>67.495999999999995</v>
      </c>
    </row>
    <row r="9" spans="1:54" ht="15" x14ac:dyDescent="0.25">
      <c r="A9" s="124">
        <v>45505</v>
      </c>
      <c r="B9" s="214"/>
      <c r="C9" s="204">
        <v>47</v>
      </c>
      <c r="D9" s="210">
        <v>53</v>
      </c>
      <c r="E9">
        <v>70.007000000000005</v>
      </c>
      <c r="F9">
        <v>66.715000000000003</v>
      </c>
      <c r="G9">
        <v>54.97</v>
      </c>
      <c r="H9">
        <v>45.076000000000001</v>
      </c>
      <c r="I9">
        <v>115.01900000000001</v>
      </c>
      <c r="J9">
        <v>41.654000000000003</v>
      </c>
      <c r="K9">
        <v>57.176000000000002</v>
      </c>
      <c r="L9">
        <v>52.798999999999999</v>
      </c>
      <c r="M9">
        <v>98.287999999999997</v>
      </c>
      <c r="N9">
        <v>52.081000000000003</v>
      </c>
      <c r="O9">
        <v>60.220999999999997</v>
      </c>
      <c r="P9">
        <v>33.889000000000003</v>
      </c>
      <c r="Q9">
        <v>50.335000000000001</v>
      </c>
      <c r="R9">
        <v>39.972000000000001</v>
      </c>
      <c r="S9">
        <v>51.182000000000002</v>
      </c>
      <c r="T9">
        <v>52.215000000000003</v>
      </c>
      <c r="U9">
        <v>53.201000000000001</v>
      </c>
      <c r="V9">
        <v>55.987000000000002</v>
      </c>
      <c r="W9">
        <v>50.692</v>
      </c>
      <c r="X9">
        <v>57.298000000000002</v>
      </c>
      <c r="Y9">
        <v>63.279000000000003</v>
      </c>
      <c r="Z9">
        <v>33.828000000000003</v>
      </c>
      <c r="AA9">
        <v>58.798999999999999</v>
      </c>
      <c r="AB9">
        <v>52.331000000000003</v>
      </c>
      <c r="AC9">
        <v>58.161000000000001</v>
      </c>
      <c r="AD9">
        <v>56.337000000000003</v>
      </c>
      <c r="AE9">
        <v>47.295000000000002</v>
      </c>
      <c r="AF9">
        <v>35.216999999999999</v>
      </c>
      <c r="AG9">
        <v>80.953000000000003</v>
      </c>
      <c r="AH9" s="34">
        <v>41.945</v>
      </c>
    </row>
    <row r="10" spans="1:54" ht="15" x14ac:dyDescent="0.25">
      <c r="A10" s="124">
        <v>45536</v>
      </c>
      <c r="B10" s="214"/>
      <c r="C10" s="204">
        <v>51</v>
      </c>
      <c r="D10" s="210">
        <v>36</v>
      </c>
      <c r="E10">
        <v>39.110999999999997</v>
      </c>
      <c r="F10">
        <v>43.872999999999998</v>
      </c>
      <c r="G10">
        <v>39.814999999999998</v>
      </c>
      <c r="H10">
        <v>35.021999999999998</v>
      </c>
      <c r="I10">
        <v>58.110999999999997</v>
      </c>
      <c r="J10">
        <v>30.47</v>
      </c>
      <c r="K10">
        <v>43.262</v>
      </c>
      <c r="L10">
        <v>31.457000000000001</v>
      </c>
      <c r="M10">
        <v>49.551000000000002</v>
      </c>
      <c r="N10">
        <v>35.500999999999998</v>
      </c>
      <c r="O10">
        <v>33.954000000000001</v>
      </c>
      <c r="P10">
        <v>27.785</v>
      </c>
      <c r="Q10">
        <v>64.415000000000006</v>
      </c>
      <c r="R10">
        <v>36.728999999999999</v>
      </c>
      <c r="S10">
        <v>32.463999999999999</v>
      </c>
      <c r="T10">
        <v>36.012</v>
      </c>
      <c r="U10">
        <v>45.386000000000003</v>
      </c>
      <c r="V10">
        <v>32.457999999999998</v>
      </c>
      <c r="W10">
        <v>32.643999999999998</v>
      </c>
      <c r="X10">
        <v>30.780999999999999</v>
      </c>
      <c r="Y10">
        <v>35.988</v>
      </c>
      <c r="Z10">
        <v>24.995000000000001</v>
      </c>
      <c r="AA10">
        <v>67.430000000000007</v>
      </c>
      <c r="AB10">
        <v>46.881</v>
      </c>
      <c r="AC10">
        <v>38.448999999999998</v>
      </c>
      <c r="AD10">
        <v>35.305999999999997</v>
      </c>
      <c r="AE10">
        <v>28.568000000000001</v>
      </c>
      <c r="AF10">
        <v>25.292999999999999</v>
      </c>
      <c r="AG10">
        <v>41.860999999999997</v>
      </c>
      <c r="AH10" s="34">
        <v>36.164000000000001</v>
      </c>
    </row>
    <row r="11" spans="1:54" ht="15" x14ac:dyDescent="0.25">
      <c r="A11" s="124">
        <v>45566</v>
      </c>
      <c r="B11" s="214"/>
      <c r="C11" s="204">
        <v>38</v>
      </c>
      <c r="D11" s="210">
        <v>39</v>
      </c>
      <c r="E11">
        <v>37.744999999999997</v>
      </c>
      <c r="F11">
        <v>37.209000000000003</v>
      </c>
      <c r="G11">
        <v>43.648000000000003</v>
      </c>
      <c r="H11">
        <v>51.259</v>
      </c>
      <c r="I11">
        <v>67.518000000000001</v>
      </c>
      <c r="J11">
        <v>50.805999999999997</v>
      </c>
      <c r="K11">
        <v>58.865000000000002</v>
      </c>
      <c r="L11">
        <v>51.710999999999999</v>
      </c>
      <c r="M11">
        <v>44.88</v>
      </c>
      <c r="N11">
        <v>38.978999999999999</v>
      </c>
      <c r="O11">
        <v>36.975000000000001</v>
      </c>
      <c r="P11">
        <v>46.375999999999998</v>
      </c>
      <c r="Q11">
        <v>44.241999999999997</v>
      </c>
      <c r="R11">
        <v>41.393999999999998</v>
      </c>
      <c r="S11">
        <v>56.478000000000002</v>
      </c>
      <c r="T11">
        <v>82.186000000000007</v>
      </c>
      <c r="U11">
        <v>56.651000000000003</v>
      </c>
      <c r="V11">
        <v>36.213999999999999</v>
      </c>
      <c r="W11">
        <v>41.265999999999998</v>
      </c>
      <c r="X11">
        <v>37.668999999999997</v>
      </c>
      <c r="Y11">
        <v>43.921999999999997</v>
      </c>
      <c r="Z11">
        <v>27.785</v>
      </c>
      <c r="AA11">
        <v>71.790999999999997</v>
      </c>
      <c r="AB11">
        <v>68.376000000000005</v>
      </c>
      <c r="AC11">
        <v>38.917000000000002</v>
      </c>
      <c r="AD11">
        <v>35.892000000000003</v>
      </c>
      <c r="AE11">
        <v>36.481999999999999</v>
      </c>
      <c r="AF11">
        <v>32.531999999999996</v>
      </c>
      <c r="AG11">
        <v>42.872999999999998</v>
      </c>
      <c r="AH11" s="34">
        <v>41.11</v>
      </c>
    </row>
    <row r="12" spans="1:54" ht="15" x14ac:dyDescent="0.25">
      <c r="A12" s="124">
        <v>45597</v>
      </c>
      <c r="B12" s="214"/>
      <c r="C12" s="204">
        <v>35</v>
      </c>
      <c r="D12" s="210">
        <v>35</v>
      </c>
      <c r="E12">
        <v>36.869</v>
      </c>
      <c r="F12">
        <v>32.777999999999999</v>
      </c>
      <c r="G12">
        <v>36.213000000000001</v>
      </c>
      <c r="H12">
        <v>40.006999999999998</v>
      </c>
      <c r="I12">
        <v>50.098999999999997</v>
      </c>
      <c r="J12">
        <v>40.98</v>
      </c>
      <c r="K12">
        <v>43.51</v>
      </c>
      <c r="L12">
        <v>43.712000000000003</v>
      </c>
      <c r="M12">
        <v>36.613999999999997</v>
      </c>
      <c r="N12">
        <v>34.817</v>
      </c>
      <c r="O12">
        <v>36.179000000000002</v>
      </c>
      <c r="P12">
        <v>30.556000000000001</v>
      </c>
      <c r="Q12">
        <v>33.366</v>
      </c>
      <c r="R12">
        <v>38.030999999999999</v>
      </c>
      <c r="S12">
        <v>44.482999999999997</v>
      </c>
      <c r="T12">
        <v>54.823</v>
      </c>
      <c r="U12">
        <v>45.360999999999997</v>
      </c>
      <c r="V12">
        <v>32.655000000000001</v>
      </c>
      <c r="W12">
        <v>38.585000000000001</v>
      </c>
      <c r="X12">
        <v>38.808</v>
      </c>
      <c r="Y12">
        <v>36.845999999999997</v>
      </c>
      <c r="Z12">
        <v>24.1</v>
      </c>
      <c r="AA12">
        <v>47.018999999999998</v>
      </c>
      <c r="AB12">
        <v>41.125</v>
      </c>
      <c r="AC12">
        <v>36.185000000000002</v>
      </c>
      <c r="AD12">
        <v>31.398</v>
      </c>
      <c r="AE12">
        <v>32.368000000000002</v>
      </c>
      <c r="AF12">
        <v>31.4</v>
      </c>
      <c r="AG12">
        <v>38.5</v>
      </c>
      <c r="AH12" s="34">
        <v>45.573</v>
      </c>
    </row>
    <row r="13" spans="1:54" ht="15" x14ac:dyDescent="0.25">
      <c r="A13" s="124">
        <v>45627</v>
      </c>
      <c r="B13" s="214"/>
      <c r="C13" s="204">
        <v>31</v>
      </c>
      <c r="D13" s="210">
        <v>32</v>
      </c>
      <c r="E13">
        <v>33.523000000000003</v>
      </c>
      <c r="F13">
        <v>29.585999999999999</v>
      </c>
      <c r="G13">
        <v>30.664000000000001</v>
      </c>
      <c r="H13">
        <v>31.501000000000001</v>
      </c>
      <c r="I13">
        <v>46.485999999999997</v>
      </c>
      <c r="J13">
        <v>32.935000000000002</v>
      </c>
      <c r="K13">
        <v>32.866</v>
      </c>
      <c r="L13">
        <v>38.817999999999998</v>
      </c>
      <c r="M13">
        <v>32.688000000000002</v>
      </c>
      <c r="N13">
        <v>29.914000000000001</v>
      </c>
      <c r="O13">
        <v>29.92</v>
      </c>
      <c r="P13">
        <v>26.006</v>
      </c>
      <c r="Q13">
        <v>30.58</v>
      </c>
      <c r="R13">
        <v>29.85</v>
      </c>
      <c r="S13">
        <v>31.989000000000001</v>
      </c>
      <c r="T13">
        <v>37.238</v>
      </c>
      <c r="U13">
        <v>31.922000000000001</v>
      </c>
      <c r="V13">
        <v>28.827999999999999</v>
      </c>
      <c r="W13">
        <v>30.965</v>
      </c>
      <c r="X13">
        <v>32.36</v>
      </c>
      <c r="Y13">
        <v>32.061999999999998</v>
      </c>
      <c r="Z13">
        <v>22.102</v>
      </c>
      <c r="AA13">
        <v>35.691000000000003</v>
      </c>
      <c r="AB13">
        <v>33.326000000000001</v>
      </c>
      <c r="AC13">
        <v>31.876000000000001</v>
      </c>
      <c r="AD13">
        <v>29.315000000000001</v>
      </c>
      <c r="AE13">
        <v>30.236000000000001</v>
      </c>
      <c r="AF13">
        <v>25.498999999999999</v>
      </c>
      <c r="AG13">
        <v>35.975000000000001</v>
      </c>
      <c r="AH13" s="34">
        <v>35.768000000000001</v>
      </c>
    </row>
    <row r="14" spans="1:54" ht="15" x14ac:dyDescent="0.25">
      <c r="A14" s="124">
        <v>45658</v>
      </c>
      <c r="B14" s="214"/>
      <c r="C14" s="204">
        <v>30</v>
      </c>
      <c r="D14" s="210">
        <v>31</v>
      </c>
      <c r="E14">
        <v>29.922999999999998</v>
      </c>
      <c r="F14">
        <v>27.61</v>
      </c>
      <c r="G14">
        <v>28.033999999999999</v>
      </c>
      <c r="H14">
        <v>28.423999999999999</v>
      </c>
      <c r="I14">
        <v>39.210999999999999</v>
      </c>
      <c r="J14">
        <v>28.234999999999999</v>
      </c>
      <c r="K14">
        <v>29.334</v>
      </c>
      <c r="L14">
        <v>33.107999999999997</v>
      </c>
      <c r="M14">
        <v>32.566000000000003</v>
      </c>
      <c r="N14">
        <v>27.472999999999999</v>
      </c>
      <c r="O14">
        <v>26.352</v>
      </c>
      <c r="P14">
        <v>24.259</v>
      </c>
      <c r="Q14">
        <v>27.387</v>
      </c>
      <c r="R14">
        <v>29.01</v>
      </c>
      <c r="S14">
        <v>27.524999999999999</v>
      </c>
      <c r="T14">
        <v>31.254000000000001</v>
      </c>
      <c r="U14">
        <v>26.524000000000001</v>
      </c>
      <c r="V14">
        <v>26.126999999999999</v>
      </c>
      <c r="W14">
        <v>27.349</v>
      </c>
      <c r="X14">
        <v>29.425000000000001</v>
      </c>
      <c r="Y14">
        <v>30.68</v>
      </c>
      <c r="Z14">
        <v>20.463000000000001</v>
      </c>
      <c r="AA14">
        <v>30.891999999999999</v>
      </c>
      <c r="AB14">
        <v>28.971</v>
      </c>
      <c r="AC14">
        <v>29.02</v>
      </c>
      <c r="AD14">
        <v>27.486000000000001</v>
      </c>
      <c r="AE14">
        <v>26.445</v>
      </c>
      <c r="AF14">
        <v>23.346</v>
      </c>
      <c r="AG14">
        <v>32.731999999999999</v>
      </c>
      <c r="AH14" s="34">
        <v>28.544</v>
      </c>
    </row>
    <row r="15" spans="1:54" ht="15" x14ac:dyDescent="0.25">
      <c r="A15" s="124">
        <v>45689</v>
      </c>
      <c r="B15" s="214"/>
      <c r="C15" s="204">
        <v>28</v>
      </c>
      <c r="D15" s="210">
        <v>29</v>
      </c>
      <c r="E15">
        <v>27.154</v>
      </c>
      <c r="F15">
        <v>25.039000000000001</v>
      </c>
      <c r="G15">
        <v>23.672999999999998</v>
      </c>
      <c r="H15">
        <v>30.477</v>
      </c>
      <c r="I15">
        <v>37.975999999999999</v>
      </c>
      <c r="J15">
        <v>22.876999999999999</v>
      </c>
      <c r="K15">
        <v>25.356000000000002</v>
      </c>
      <c r="L15">
        <v>31.934999999999999</v>
      </c>
      <c r="M15">
        <v>32.304000000000002</v>
      </c>
      <c r="N15">
        <v>25.808</v>
      </c>
      <c r="O15">
        <v>22.192</v>
      </c>
      <c r="P15">
        <v>26.759</v>
      </c>
      <c r="Q15">
        <v>23.277999999999999</v>
      </c>
      <c r="R15">
        <v>25.329000000000001</v>
      </c>
      <c r="S15">
        <v>22.498999999999999</v>
      </c>
      <c r="T15">
        <v>30.873999999999999</v>
      </c>
      <c r="U15">
        <v>21.507999999999999</v>
      </c>
      <c r="V15">
        <v>23.361999999999998</v>
      </c>
      <c r="W15">
        <v>22.63</v>
      </c>
      <c r="X15">
        <v>24.241</v>
      </c>
      <c r="Y15">
        <v>25.495999999999999</v>
      </c>
      <c r="Z15">
        <v>17.907</v>
      </c>
      <c r="AA15">
        <v>30.715</v>
      </c>
      <c r="AB15">
        <v>34.637</v>
      </c>
      <c r="AC15">
        <v>26.986999999999998</v>
      </c>
      <c r="AD15">
        <v>33.512999999999998</v>
      </c>
      <c r="AE15">
        <v>28.576000000000001</v>
      </c>
      <c r="AF15">
        <v>20.125</v>
      </c>
      <c r="AG15">
        <v>28.832000000000001</v>
      </c>
      <c r="AH15" s="34">
        <v>26.626999999999999</v>
      </c>
    </row>
    <row r="16" spans="1:54" ht="15" x14ac:dyDescent="0.25">
      <c r="A16" s="124">
        <v>45717</v>
      </c>
      <c r="B16" s="214"/>
      <c r="C16" s="204">
        <v>42</v>
      </c>
      <c r="D16" s="210">
        <v>46</v>
      </c>
      <c r="E16">
        <v>46.235999999999997</v>
      </c>
      <c r="F16">
        <v>43.798999999999999</v>
      </c>
      <c r="G16">
        <v>45.210999999999999</v>
      </c>
      <c r="H16">
        <v>61.582000000000001</v>
      </c>
      <c r="I16">
        <v>50.777999999999999</v>
      </c>
      <c r="J16">
        <v>51.902999999999999</v>
      </c>
      <c r="K16">
        <v>44.927</v>
      </c>
      <c r="L16">
        <v>49.704000000000001</v>
      </c>
      <c r="M16">
        <v>39.723999999999997</v>
      </c>
      <c r="N16">
        <v>38.573999999999998</v>
      </c>
      <c r="O16">
        <v>28.521999999999998</v>
      </c>
      <c r="P16">
        <v>42.481000000000002</v>
      </c>
      <c r="Q16">
        <v>60.88</v>
      </c>
      <c r="R16">
        <v>32.796999999999997</v>
      </c>
      <c r="S16">
        <v>33.569000000000003</v>
      </c>
      <c r="T16">
        <v>79.793999999999997</v>
      </c>
      <c r="U16">
        <v>23.69</v>
      </c>
      <c r="V16">
        <v>46.262</v>
      </c>
      <c r="W16">
        <v>27.288</v>
      </c>
      <c r="X16">
        <v>41.222000000000001</v>
      </c>
      <c r="Y16">
        <v>47.295000000000002</v>
      </c>
      <c r="Z16">
        <v>26.521999999999998</v>
      </c>
      <c r="AA16">
        <v>42.828000000000003</v>
      </c>
      <c r="AB16">
        <v>60.911000000000001</v>
      </c>
      <c r="AC16">
        <v>47.908000000000001</v>
      </c>
      <c r="AD16">
        <v>77.876999999999995</v>
      </c>
      <c r="AE16">
        <v>31.265000000000001</v>
      </c>
      <c r="AF16">
        <v>29.948</v>
      </c>
      <c r="AG16">
        <v>44.268000000000001</v>
      </c>
      <c r="AH16" s="34">
        <v>36.39</v>
      </c>
    </row>
    <row r="17" spans="1:1005" ht="15" x14ac:dyDescent="0.25">
      <c r="A17" s="124">
        <v>45748</v>
      </c>
      <c r="B17" s="214"/>
      <c r="C17" s="204">
        <v>82</v>
      </c>
      <c r="D17" s="210">
        <v>100</v>
      </c>
      <c r="E17">
        <v>98.498000000000005</v>
      </c>
      <c r="F17">
        <v>99.116</v>
      </c>
      <c r="G17">
        <v>85.894000000000005</v>
      </c>
      <c r="H17">
        <v>74.489000000000004</v>
      </c>
      <c r="I17">
        <v>121.163</v>
      </c>
      <c r="J17">
        <v>102.97799999999999</v>
      </c>
      <c r="K17">
        <v>76.521000000000001</v>
      </c>
      <c r="L17">
        <v>72.382000000000005</v>
      </c>
      <c r="M17">
        <v>104.38200000000001</v>
      </c>
      <c r="N17">
        <v>83.769000000000005</v>
      </c>
      <c r="O17">
        <v>69.052999999999997</v>
      </c>
      <c r="P17">
        <v>77.956000000000003</v>
      </c>
      <c r="Q17">
        <v>140.56700000000001</v>
      </c>
      <c r="R17">
        <v>82.674999999999997</v>
      </c>
      <c r="S17">
        <v>110.182</v>
      </c>
      <c r="T17">
        <v>130.62</v>
      </c>
      <c r="U17">
        <v>71.665000000000006</v>
      </c>
      <c r="V17">
        <v>73.784000000000006</v>
      </c>
      <c r="W17">
        <v>68.284999999999997</v>
      </c>
      <c r="X17">
        <v>97.081999999999994</v>
      </c>
      <c r="Y17">
        <v>110.26</v>
      </c>
      <c r="Z17">
        <v>50.933</v>
      </c>
      <c r="AA17">
        <v>93.460999999999999</v>
      </c>
      <c r="AB17">
        <v>97.203999999999994</v>
      </c>
      <c r="AC17">
        <v>83.113</v>
      </c>
      <c r="AD17">
        <v>143.96299999999999</v>
      </c>
      <c r="AE17">
        <v>56.558</v>
      </c>
      <c r="AF17">
        <v>110.134</v>
      </c>
      <c r="AG17">
        <v>64.260000000000005</v>
      </c>
      <c r="AH17" s="34">
        <v>65.594999999999999</v>
      </c>
    </row>
    <row r="18" spans="1:1005" ht="15" x14ac:dyDescent="0.25">
      <c r="A18" s="124">
        <v>45778</v>
      </c>
      <c r="B18" s="214"/>
      <c r="C18" s="204">
        <v>195</v>
      </c>
      <c r="D18" s="210">
        <v>251</v>
      </c>
      <c r="E18">
        <v>260.17599999999999</v>
      </c>
      <c r="F18">
        <v>339.14</v>
      </c>
      <c r="G18">
        <v>241.89699999999999</v>
      </c>
      <c r="H18">
        <v>302.02100000000002</v>
      </c>
      <c r="I18">
        <v>418.142</v>
      </c>
      <c r="J18">
        <v>388.13200000000001</v>
      </c>
      <c r="K18">
        <v>229.90899999999999</v>
      </c>
      <c r="L18">
        <v>278.21199999999999</v>
      </c>
      <c r="M18">
        <v>294.85300000000001</v>
      </c>
      <c r="N18">
        <v>320.18299999999999</v>
      </c>
      <c r="O18">
        <v>110.078</v>
      </c>
      <c r="P18">
        <v>199.64400000000001</v>
      </c>
      <c r="Q18">
        <v>280.27800000000002</v>
      </c>
      <c r="R18">
        <v>316.09199999999998</v>
      </c>
      <c r="S18">
        <v>277.83699999999999</v>
      </c>
      <c r="T18">
        <v>296.435</v>
      </c>
      <c r="U18">
        <v>317.459</v>
      </c>
      <c r="V18">
        <v>344.22800000000001</v>
      </c>
      <c r="W18">
        <v>146.83099999999999</v>
      </c>
      <c r="X18">
        <v>211.245</v>
      </c>
      <c r="Y18">
        <v>175.55699999999999</v>
      </c>
      <c r="Z18">
        <v>128.74</v>
      </c>
      <c r="AA18">
        <v>302.27</v>
      </c>
      <c r="AB18">
        <v>197.179</v>
      </c>
      <c r="AC18">
        <v>203.46700000000001</v>
      </c>
      <c r="AD18">
        <v>305.23700000000002</v>
      </c>
      <c r="AE18">
        <v>179.83099999999999</v>
      </c>
      <c r="AF18">
        <v>269.91199999999998</v>
      </c>
      <c r="AG18">
        <v>211.499</v>
      </c>
      <c r="AH18" s="34">
        <v>159.83600000000001</v>
      </c>
    </row>
    <row r="19" spans="1:1005" ht="15" x14ac:dyDescent="0.25">
      <c r="A19" s="124">
        <v>45809</v>
      </c>
      <c r="B19" s="214"/>
      <c r="C19" s="204">
        <v>190</v>
      </c>
      <c r="D19" s="210">
        <v>293</v>
      </c>
      <c r="E19">
        <v>204.078</v>
      </c>
      <c r="F19">
        <v>474.70100000000002</v>
      </c>
      <c r="G19">
        <v>244.93899999999999</v>
      </c>
      <c r="H19">
        <v>665.99099999999999</v>
      </c>
      <c r="I19">
        <v>349.851</v>
      </c>
      <c r="J19">
        <v>566.31299999999999</v>
      </c>
      <c r="K19">
        <v>246.81899999999999</v>
      </c>
      <c r="L19">
        <v>399.43400000000003</v>
      </c>
      <c r="M19">
        <v>189.89</v>
      </c>
      <c r="N19">
        <v>231.524</v>
      </c>
      <c r="O19">
        <v>66.396000000000001</v>
      </c>
      <c r="P19">
        <v>254.571</v>
      </c>
      <c r="Q19">
        <v>171.47499999999999</v>
      </c>
      <c r="R19">
        <v>335.63499999999999</v>
      </c>
      <c r="S19">
        <v>212.893</v>
      </c>
      <c r="T19">
        <v>214.48099999999999</v>
      </c>
      <c r="U19">
        <v>577.28300000000002</v>
      </c>
      <c r="V19">
        <v>294.488</v>
      </c>
      <c r="W19">
        <v>324.072</v>
      </c>
      <c r="X19">
        <v>515.84400000000005</v>
      </c>
      <c r="Y19">
        <v>65.822000000000003</v>
      </c>
      <c r="Z19">
        <v>175.53299999999999</v>
      </c>
      <c r="AA19">
        <v>407.68099999999998</v>
      </c>
      <c r="AB19">
        <v>409.01799999999997</v>
      </c>
      <c r="AC19">
        <v>353.113</v>
      </c>
      <c r="AD19">
        <v>459.81400000000002</v>
      </c>
      <c r="AE19">
        <v>79.747</v>
      </c>
      <c r="AF19">
        <v>486.91</v>
      </c>
      <c r="AG19">
        <v>230.161</v>
      </c>
      <c r="AH19" s="34">
        <v>315.96800000000002</v>
      </c>
    </row>
    <row r="20" spans="1:1005" ht="15" x14ac:dyDescent="0.25">
      <c r="A20" s="124">
        <v>45839</v>
      </c>
      <c r="B20" s="214"/>
      <c r="C20" s="204">
        <v>57</v>
      </c>
      <c r="D20" s="210">
        <v>98</v>
      </c>
      <c r="E20">
        <v>75.075000000000003</v>
      </c>
      <c r="F20">
        <v>204.869</v>
      </c>
      <c r="G20">
        <v>68.757000000000005</v>
      </c>
      <c r="H20">
        <v>501.15899999999999</v>
      </c>
      <c r="I20">
        <v>123.116</v>
      </c>
      <c r="J20">
        <v>189.393</v>
      </c>
      <c r="K20">
        <v>114.753</v>
      </c>
      <c r="L20">
        <v>259.48</v>
      </c>
      <c r="M20">
        <v>56.072000000000003</v>
      </c>
      <c r="N20">
        <v>64.796999999999997</v>
      </c>
      <c r="O20">
        <v>27.672999999999998</v>
      </c>
      <c r="P20">
        <v>63.31</v>
      </c>
      <c r="Q20">
        <v>60.37</v>
      </c>
      <c r="R20">
        <v>125.78400000000001</v>
      </c>
      <c r="S20">
        <v>75.956000000000003</v>
      </c>
      <c r="T20">
        <v>72.873000000000005</v>
      </c>
      <c r="U20">
        <v>249.77799999999999</v>
      </c>
      <c r="V20">
        <v>145.14400000000001</v>
      </c>
      <c r="W20">
        <v>79.138000000000005</v>
      </c>
      <c r="X20">
        <v>263.38099999999997</v>
      </c>
      <c r="Y20">
        <v>30.782</v>
      </c>
      <c r="Z20">
        <v>60.601999999999997</v>
      </c>
      <c r="AA20">
        <v>116.914</v>
      </c>
      <c r="AB20">
        <v>133.036</v>
      </c>
      <c r="AC20">
        <v>108.979</v>
      </c>
      <c r="AD20">
        <v>143.85400000000001</v>
      </c>
      <c r="AE20">
        <v>32.271000000000001</v>
      </c>
      <c r="AF20">
        <v>312</v>
      </c>
      <c r="AG20">
        <v>66.424999999999997</v>
      </c>
      <c r="AH20" s="34">
        <v>140.477</v>
      </c>
    </row>
    <row r="21" spans="1:1005" ht="15" x14ac:dyDescent="0.25">
      <c r="A21" s="124">
        <v>45870</v>
      </c>
      <c r="B21" s="214"/>
      <c r="C21" s="204">
        <v>48</v>
      </c>
      <c r="D21" s="210">
        <v>63</v>
      </c>
      <c r="E21">
        <v>62.143999999999998</v>
      </c>
      <c r="F21">
        <v>75.572999999999993</v>
      </c>
      <c r="G21">
        <v>44.689</v>
      </c>
      <c r="H21">
        <v>138.155</v>
      </c>
      <c r="I21">
        <v>59.149000000000001</v>
      </c>
      <c r="J21">
        <v>89.849000000000004</v>
      </c>
      <c r="K21">
        <v>54.171999999999997</v>
      </c>
      <c r="L21">
        <v>102.53700000000001</v>
      </c>
      <c r="M21">
        <v>49.558</v>
      </c>
      <c r="N21">
        <v>58.180999999999997</v>
      </c>
      <c r="O21">
        <v>24.855</v>
      </c>
      <c r="P21">
        <v>47.523000000000003</v>
      </c>
      <c r="Q21">
        <v>42.890999999999998</v>
      </c>
      <c r="R21">
        <v>63.722999999999999</v>
      </c>
      <c r="S21">
        <v>55.962000000000003</v>
      </c>
      <c r="T21">
        <v>54.722999999999999</v>
      </c>
      <c r="U21">
        <v>88.024000000000001</v>
      </c>
      <c r="V21">
        <v>57.551000000000002</v>
      </c>
      <c r="W21">
        <v>56.018999999999998</v>
      </c>
      <c r="X21">
        <v>78.311999999999998</v>
      </c>
      <c r="Y21">
        <v>32.143999999999998</v>
      </c>
      <c r="Z21">
        <v>44.944000000000003</v>
      </c>
      <c r="AA21">
        <v>66.697999999999993</v>
      </c>
      <c r="AB21">
        <v>57.637</v>
      </c>
      <c r="AC21">
        <v>58.698999999999998</v>
      </c>
      <c r="AD21">
        <v>70.298000000000002</v>
      </c>
      <c r="AE21">
        <v>27.571000000000002</v>
      </c>
      <c r="AF21">
        <v>93.111000000000004</v>
      </c>
      <c r="AG21">
        <v>44.405999999999999</v>
      </c>
      <c r="AH21" s="34">
        <v>60.896999999999998</v>
      </c>
    </row>
    <row r="22" spans="1:1005" ht="15" x14ac:dyDescent="0.25">
      <c r="A22" s="124">
        <v>45901</v>
      </c>
      <c r="B22" s="214"/>
      <c r="C22" s="204">
        <v>34</v>
      </c>
      <c r="D22" s="210">
        <v>42</v>
      </c>
      <c r="E22">
        <v>45.802999999999997</v>
      </c>
      <c r="F22">
        <v>54.79</v>
      </c>
      <c r="G22">
        <v>37.398000000000003</v>
      </c>
      <c r="H22">
        <v>69.650999999999996</v>
      </c>
      <c r="I22">
        <v>43.884</v>
      </c>
      <c r="J22">
        <v>64.3</v>
      </c>
      <c r="K22">
        <v>34.738</v>
      </c>
      <c r="L22">
        <v>54.911999999999999</v>
      </c>
      <c r="M22">
        <v>37.643000000000001</v>
      </c>
      <c r="N22">
        <v>35.143000000000001</v>
      </c>
      <c r="O22">
        <v>24.015000000000001</v>
      </c>
      <c r="P22">
        <v>67.457999999999998</v>
      </c>
      <c r="Q22">
        <v>41.442</v>
      </c>
      <c r="R22">
        <v>40.841999999999999</v>
      </c>
      <c r="S22">
        <v>41.16</v>
      </c>
      <c r="T22">
        <v>50.238</v>
      </c>
      <c r="U22">
        <v>50.279000000000003</v>
      </c>
      <c r="V22">
        <v>38.366999999999997</v>
      </c>
      <c r="W22">
        <v>32.128</v>
      </c>
      <c r="X22">
        <v>45.353000000000002</v>
      </c>
      <c r="Y22">
        <v>25.898</v>
      </c>
      <c r="Z22">
        <v>61.116</v>
      </c>
      <c r="AA22">
        <v>60.723999999999997</v>
      </c>
      <c r="AB22">
        <v>41.377000000000002</v>
      </c>
      <c r="AC22">
        <v>40.024000000000001</v>
      </c>
      <c r="AD22">
        <v>43.404000000000003</v>
      </c>
      <c r="AE22">
        <v>22.324999999999999</v>
      </c>
      <c r="AF22">
        <v>48.631999999999998</v>
      </c>
      <c r="AG22">
        <v>40.636000000000003</v>
      </c>
      <c r="AH22" s="34">
        <v>37.716999999999999</v>
      </c>
    </row>
    <row r="23" spans="1:1005" ht="15" x14ac:dyDescent="0.25">
      <c r="A23" s="124">
        <v>45931</v>
      </c>
      <c r="B23" s="214"/>
      <c r="C23" s="204">
        <v>38</v>
      </c>
      <c r="D23" s="210">
        <v>43</v>
      </c>
      <c r="E23">
        <v>34.728000000000002</v>
      </c>
      <c r="F23">
        <v>52.795999999999999</v>
      </c>
      <c r="G23">
        <v>50.093000000000004</v>
      </c>
      <c r="H23">
        <v>71.05</v>
      </c>
      <c r="I23">
        <v>61.456000000000003</v>
      </c>
      <c r="J23">
        <v>73.617999999999995</v>
      </c>
      <c r="K23">
        <v>52.225999999999999</v>
      </c>
      <c r="L23">
        <v>44.737000000000002</v>
      </c>
      <c r="M23">
        <v>37.468000000000004</v>
      </c>
      <c r="N23">
        <v>35.170999999999999</v>
      </c>
      <c r="O23">
        <v>39.246000000000002</v>
      </c>
      <c r="P23">
        <v>41.76</v>
      </c>
      <c r="Q23">
        <v>43.468000000000004</v>
      </c>
      <c r="R23">
        <v>61.997999999999998</v>
      </c>
      <c r="S23">
        <v>84.372</v>
      </c>
      <c r="T23">
        <v>57.514000000000003</v>
      </c>
      <c r="U23">
        <v>48.576000000000001</v>
      </c>
      <c r="V23">
        <v>43.314999999999998</v>
      </c>
      <c r="W23">
        <v>36.066000000000003</v>
      </c>
      <c r="X23">
        <v>48.612000000000002</v>
      </c>
      <c r="Y23">
        <v>26.35</v>
      </c>
      <c r="Z23">
        <v>61.816000000000003</v>
      </c>
      <c r="AA23">
        <v>77.41</v>
      </c>
      <c r="AB23">
        <v>38.712000000000003</v>
      </c>
      <c r="AC23">
        <v>36.569000000000003</v>
      </c>
      <c r="AD23">
        <v>46.947000000000003</v>
      </c>
      <c r="AE23">
        <v>27.013999999999999</v>
      </c>
      <c r="AF23">
        <v>44.293999999999997</v>
      </c>
      <c r="AG23">
        <v>41.738</v>
      </c>
      <c r="AH23" s="34">
        <v>33.465000000000003</v>
      </c>
    </row>
    <row r="24" spans="1:1005" ht="15" x14ac:dyDescent="0.25">
      <c r="A24" s="124">
        <v>45962</v>
      </c>
      <c r="B24" s="214"/>
      <c r="C24" s="204">
        <v>35</v>
      </c>
      <c r="D24" s="210">
        <v>37</v>
      </c>
      <c r="E24">
        <v>30.562999999999999</v>
      </c>
      <c r="F24">
        <v>43.488</v>
      </c>
      <c r="G24">
        <v>39.125</v>
      </c>
      <c r="H24">
        <v>52.143000000000001</v>
      </c>
      <c r="I24">
        <v>50</v>
      </c>
      <c r="J24">
        <v>54.048000000000002</v>
      </c>
      <c r="K24">
        <v>44.177999999999997</v>
      </c>
      <c r="L24">
        <v>36.468000000000004</v>
      </c>
      <c r="M24">
        <v>34.177999999999997</v>
      </c>
      <c r="N24">
        <v>34.558</v>
      </c>
      <c r="O24">
        <v>25.588999999999999</v>
      </c>
      <c r="P24">
        <v>31.512</v>
      </c>
      <c r="Q24">
        <v>39.517000000000003</v>
      </c>
      <c r="R24">
        <v>48.024000000000001</v>
      </c>
      <c r="S24">
        <v>56.040999999999997</v>
      </c>
      <c r="T24">
        <v>45.668999999999997</v>
      </c>
      <c r="U24">
        <v>43.067999999999998</v>
      </c>
      <c r="V24">
        <v>40.213999999999999</v>
      </c>
      <c r="W24">
        <v>37.319000000000003</v>
      </c>
      <c r="X24">
        <v>40.433999999999997</v>
      </c>
      <c r="Y24">
        <v>22.888000000000002</v>
      </c>
      <c r="Z24">
        <v>39.822000000000003</v>
      </c>
      <c r="AA24">
        <v>46.957999999999998</v>
      </c>
      <c r="AB24">
        <v>36.195999999999998</v>
      </c>
      <c r="AC24">
        <v>31.888999999999999</v>
      </c>
      <c r="AD24">
        <v>40.909999999999997</v>
      </c>
      <c r="AE24">
        <v>26.247</v>
      </c>
      <c r="AF24">
        <v>39.485999999999997</v>
      </c>
      <c r="AG24">
        <v>47.052</v>
      </c>
      <c r="AH24" s="34">
        <v>33.167999999999999</v>
      </c>
    </row>
    <row r="25" spans="1:1005" ht="15" x14ac:dyDescent="0.25">
      <c r="A25" s="124">
        <v>45992</v>
      </c>
      <c r="B25" s="214"/>
      <c r="C25" s="204">
        <v>32</v>
      </c>
      <c r="D25" s="210">
        <v>32</v>
      </c>
      <c r="E25">
        <v>27.545000000000002</v>
      </c>
      <c r="F25">
        <v>37.036000000000001</v>
      </c>
      <c r="G25">
        <v>30.652999999999999</v>
      </c>
      <c r="H25">
        <v>48.076999999999998</v>
      </c>
      <c r="I25">
        <v>40.704999999999998</v>
      </c>
      <c r="J25">
        <v>41.045000000000002</v>
      </c>
      <c r="K25">
        <v>39.091999999999999</v>
      </c>
      <c r="L25">
        <v>32.512</v>
      </c>
      <c r="M25">
        <v>29.071000000000002</v>
      </c>
      <c r="N25">
        <v>28.486999999999998</v>
      </c>
      <c r="O25">
        <v>21.614999999999998</v>
      </c>
      <c r="P25">
        <v>28.831</v>
      </c>
      <c r="Q25">
        <v>30.785</v>
      </c>
      <c r="R25">
        <v>34.709000000000003</v>
      </c>
      <c r="S25">
        <v>38.146000000000001</v>
      </c>
      <c r="T25">
        <v>31.997</v>
      </c>
      <c r="U25">
        <v>38.206000000000003</v>
      </c>
      <c r="V25">
        <v>32.161999999999999</v>
      </c>
      <c r="W25">
        <v>31.045999999999999</v>
      </c>
      <c r="X25">
        <v>35.234999999999999</v>
      </c>
      <c r="Y25">
        <v>20.99</v>
      </c>
      <c r="Z25">
        <v>29.594000000000001</v>
      </c>
      <c r="AA25">
        <v>38.189</v>
      </c>
      <c r="AB25">
        <v>31.864000000000001</v>
      </c>
      <c r="AC25">
        <v>29.707999999999998</v>
      </c>
      <c r="AD25">
        <v>37.942999999999998</v>
      </c>
      <c r="AE25">
        <v>21.036999999999999</v>
      </c>
      <c r="AF25">
        <v>36.793999999999997</v>
      </c>
      <c r="AG25">
        <v>37.055999999999997</v>
      </c>
      <c r="AH25" s="34">
        <v>30.157</v>
      </c>
    </row>
    <row r="26" spans="1:1005" ht="15" x14ac:dyDescent="0.25">
      <c r="A26" s="124">
        <v>46023</v>
      </c>
      <c r="B26" s="214"/>
      <c r="C26" s="204">
        <v>31</v>
      </c>
      <c r="D26" s="210">
        <v>31</v>
      </c>
      <c r="E26">
        <v>25.747</v>
      </c>
      <c r="F26">
        <v>33.749000000000002</v>
      </c>
      <c r="G26">
        <v>27.658999999999999</v>
      </c>
      <c r="H26">
        <v>40.497999999999998</v>
      </c>
      <c r="I26">
        <v>34.837000000000003</v>
      </c>
      <c r="J26">
        <v>36.350999999999999</v>
      </c>
      <c r="K26">
        <v>33.395000000000003</v>
      </c>
      <c r="L26">
        <v>32.381999999999998</v>
      </c>
      <c r="M26">
        <v>26.693999999999999</v>
      </c>
      <c r="N26">
        <v>25.08</v>
      </c>
      <c r="O26">
        <v>20.355</v>
      </c>
      <c r="P26">
        <v>25.783000000000001</v>
      </c>
      <c r="Q26">
        <v>29.695</v>
      </c>
      <c r="R26">
        <v>29.879000000000001</v>
      </c>
      <c r="S26">
        <v>31.952000000000002</v>
      </c>
      <c r="T26">
        <v>26.489000000000001</v>
      </c>
      <c r="U26">
        <v>34.423000000000002</v>
      </c>
      <c r="V26">
        <v>28.361000000000001</v>
      </c>
      <c r="W26">
        <v>28.239000000000001</v>
      </c>
      <c r="X26">
        <v>33.561999999999998</v>
      </c>
      <c r="Y26">
        <v>19.428999999999998</v>
      </c>
      <c r="Z26">
        <v>25.616</v>
      </c>
      <c r="AA26">
        <v>33.183999999999997</v>
      </c>
      <c r="AB26">
        <v>28.992000000000001</v>
      </c>
      <c r="AC26">
        <v>27.856999999999999</v>
      </c>
      <c r="AD26">
        <v>33.258000000000003</v>
      </c>
      <c r="AE26">
        <v>19.329000000000001</v>
      </c>
      <c r="AF26">
        <v>33.436</v>
      </c>
      <c r="AG26">
        <v>29.405999999999999</v>
      </c>
      <c r="AH26" s="34">
        <v>26.911000000000001</v>
      </c>
    </row>
    <row r="27" spans="1:1005" ht="15" x14ac:dyDescent="0.25">
      <c r="A27" s="124">
        <v>46054</v>
      </c>
      <c r="B27" s="214"/>
      <c r="C27" s="204">
        <v>29</v>
      </c>
      <c r="D27" s="210">
        <v>29</v>
      </c>
      <c r="E27">
        <v>23.437999999999999</v>
      </c>
      <c r="F27">
        <v>28.356000000000002</v>
      </c>
      <c r="G27">
        <v>29.850999999999999</v>
      </c>
      <c r="H27">
        <v>39.072000000000003</v>
      </c>
      <c r="I27">
        <v>28.184999999999999</v>
      </c>
      <c r="J27">
        <v>31.012</v>
      </c>
      <c r="K27">
        <v>32.343000000000004</v>
      </c>
      <c r="L27">
        <v>32.15</v>
      </c>
      <c r="M27">
        <v>25.048999999999999</v>
      </c>
      <c r="N27">
        <v>21.164000000000001</v>
      </c>
      <c r="O27">
        <v>23.481000000000002</v>
      </c>
      <c r="P27">
        <v>21.954999999999998</v>
      </c>
      <c r="Q27">
        <v>25.888999999999999</v>
      </c>
      <c r="R27">
        <v>24.4</v>
      </c>
      <c r="S27">
        <v>31.472999999999999</v>
      </c>
      <c r="T27">
        <v>21.460999999999999</v>
      </c>
      <c r="U27">
        <v>30.117000000000001</v>
      </c>
      <c r="V27">
        <v>23.448</v>
      </c>
      <c r="W27">
        <v>23.271000000000001</v>
      </c>
      <c r="X27">
        <v>27.838000000000001</v>
      </c>
      <c r="Y27">
        <v>17.141999999999999</v>
      </c>
      <c r="Z27">
        <v>26.41</v>
      </c>
      <c r="AA27">
        <v>38.512</v>
      </c>
      <c r="AB27">
        <v>27.007000000000001</v>
      </c>
      <c r="AC27">
        <v>33.530999999999999</v>
      </c>
      <c r="AD27">
        <v>34.435000000000002</v>
      </c>
      <c r="AE27">
        <v>16.824999999999999</v>
      </c>
      <c r="AF27">
        <v>29.443000000000001</v>
      </c>
      <c r="AG27">
        <v>27.189</v>
      </c>
      <c r="AH27" s="34">
        <v>24.643999999999998</v>
      </c>
    </row>
    <row r="28" spans="1:1005" ht="15" x14ac:dyDescent="0.25">
      <c r="A28" s="124">
        <v>46082</v>
      </c>
      <c r="B28" s="214"/>
      <c r="C28" s="204">
        <v>46</v>
      </c>
      <c r="D28" s="210">
        <v>46</v>
      </c>
      <c r="E28">
        <v>39.981000000000002</v>
      </c>
      <c r="F28">
        <v>51.164000000000001</v>
      </c>
      <c r="G28">
        <v>60.972000000000001</v>
      </c>
      <c r="H28">
        <v>51.938000000000002</v>
      </c>
      <c r="I28">
        <v>57.658000000000001</v>
      </c>
      <c r="J28">
        <v>52.386000000000003</v>
      </c>
      <c r="K28">
        <v>50.009</v>
      </c>
      <c r="L28">
        <v>39.506</v>
      </c>
      <c r="M28">
        <v>37.128999999999998</v>
      </c>
      <c r="N28">
        <v>27.488</v>
      </c>
      <c r="O28">
        <v>38.743000000000002</v>
      </c>
      <c r="P28">
        <v>59.106000000000002</v>
      </c>
      <c r="Q28">
        <v>33.271999999999998</v>
      </c>
      <c r="R28">
        <v>35.65</v>
      </c>
      <c r="S28">
        <v>80.858000000000004</v>
      </c>
      <c r="T28">
        <v>23.803999999999998</v>
      </c>
      <c r="U28">
        <v>54.984000000000002</v>
      </c>
      <c r="V28">
        <v>28.151</v>
      </c>
      <c r="W28">
        <v>40.209000000000003</v>
      </c>
      <c r="X28">
        <v>50.6</v>
      </c>
      <c r="Y28">
        <v>25.067</v>
      </c>
      <c r="Z28">
        <v>38.423999999999999</v>
      </c>
      <c r="AA28">
        <v>66.141000000000005</v>
      </c>
      <c r="AB28">
        <v>48.037999999999997</v>
      </c>
      <c r="AC28">
        <v>76.448999999999998</v>
      </c>
      <c r="AD28">
        <v>37.359000000000002</v>
      </c>
      <c r="AE28">
        <v>26.388000000000002</v>
      </c>
      <c r="AF28">
        <v>45.154000000000003</v>
      </c>
      <c r="AG28">
        <v>37.08</v>
      </c>
      <c r="AH28" s="34">
        <v>43.198</v>
      </c>
      <c r="ALQ28" s="1" t="e">
        <v>#N/A</v>
      </c>
    </row>
    <row r="29" spans="1:1005" ht="15" x14ac:dyDescent="0.25">
      <c r="A29" s="124">
        <v>46113</v>
      </c>
      <c r="B29" s="214"/>
      <c r="C29" s="204">
        <v>100</v>
      </c>
      <c r="D29" s="210">
        <v>100</v>
      </c>
      <c r="E29">
        <v>93.637</v>
      </c>
      <c r="F29">
        <v>95.590999999999994</v>
      </c>
      <c r="G29">
        <v>73.52</v>
      </c>
      <c r="H29">
        <v>123.642</v>
      </c>
      <c r="I29">
        <v>109.876</v>
      </c>
      <c r="J29">
        <v>86.783000000000001</v>
      </c>
      <c r="K29">
        <v>72.691000000000003</v>
      </c>
      <c r="L29">
        <v>103.309</v>
      </c>
      <c r="M29">
        <v>77.631</v>
      </c>
      <c r="N29">
        <v>67.248000000000005</v>
      </c>
      <c r="O29">
        <v>72.203000000000003</v>
      </c>
      <c r="P29">
        <v>137.59899999999999</v>
      </c>
      <c r="Q29">
        <v>81.736000000000004</v>
      </c>
      <c r="R29">
        <v>116.44799999999999</v>
      </c>
      <c r="S29">
        <v>132.22300000000001</v>
      </c>
      <c r="T29">
        <v>73.695999999999998</v>
      </c>
      <c r="U29">
        <v>83.634</v>
      </c>
      <c r="V29">
        <v>70.132999999999996</v>
      </c>
      <c r="W29">
        <v>95.302000000000007</v>
      </c>
      <c r="X29">
        <v>115.745</v>
      </c>
      <c r="Y29">
        <v>48.853999999999999</v>
      </c>
      <c r="Z29">
        <v>84.358999999999995</v>
      </c>
      <c r="AA29">
        <v>104.134</v>
      </c>
      <c r="AB29">
        <v>83.126999999999995</v>
      </c>
      <c r="AC29">
        <v>145.74</v>
      </c>
      <c r="AD29">
        <v>64.882000000000005</v>
      </c>
      <c r="AE29">
        <v>103.437</v>
      </c>
      <c r="AF29">
        <v>64.933999999999997</v>
      </c>
      <c r="AG29">
        <v>65.893000000000001</v>
      </c>
      <c r="AH29" s="34">
        <v>92.69</v>
      </c>
      <c r="ALQ29" s="1" t="e">
        <v>#N/A</v>
      </c>
    </row>
    <row r="30" spans="1:1005" ht="15" x14ac:dyDescent="0.25">
      <c r="A30" s="124">
        <v>46143</v>
      </c>
      <c r="B30" s="214"/>
      <c r="C30" s="204">
        <v>251</v>
      </c>
      <c r="D30" s="210">
        <v>251</v>
      </c>
      <c r="E30">
        <v>317.88499999999999</v>
      </c>
      <c r="F30">
        <v>257.30099999999999</v>
      </c>
      <c r="G30">
        <v>297.54700000000003</v>
      </c>
      <c r="H30">
        <v>423.56900000000002</v>
      </c>
      <c r="I30">
        <v>404.642</v>
      </c>
      <c r="J30">
        <v>250.75899999999999</v>
      </c>
      <c r="K30">
        <v>277.34199999999998</v>
      </c>
      <c r="L30">
        <v>293.11700000000002</v>
      </c>
      <c r="M30">
        <v>309.44200000000001</v>
      </c>
      <c r="N30">
        <v>108.477</v>
      </c>
      <c r="O30">
        <v>187.14400000000001</v>
      </c>
      <c r="P30">
        <v>276.61900000000003</v>
      </c>
      <c r="Q30">
        <v>305.51</v>
      </c>
      <c r="R30">
        <v>286.31099999999998</v>
      </c>
      <c r="S30">
        <v>298.01400000000001</v>
      </c>
      <c r="T30">
        <v>314.96499999999997</v>
      </c>
      <c r="U30">
        <v>365.15300000000002</v>
      </c>
      <c r="V30">
        <v>151.38900000000001</v>
      </c>
      <c r="W30">
        <v>206.20099999999999</v>
      </c>
      <c r="X30">
        <v>180.44</v>
      </c>
      <c r="Y30">
        <v>119.37</v>
      </c>
      <c r="Z30">
        <v>280.88799999999998</v>
      </c>
      <c r="AA30">
        <v>206.107</v>
      </c>
      <c r="AB30">
        <v>201.779</v>
      </c>
      <c r="AC30">
        <v>296.86799999999999</v>
      </c>
      <c r="AD30">
        <v>194.941</v>
      </c>
      <c r="AE30">
        <v>253.881</v>
      </c>
      <c r="AF30">
        <v>214.03299999999999</v>
      </c>
      <c r="AG30">
        <v>152.863</v>
      </c>
      <c r="AH30" s="34">
        <v>251.988</v>
      </c>
      <c r="ALQ30" s="1" t="e">
        <v>#N/A</v>
      </c>
    </row>
    <row r="31" spans="1:1005" ht="15" x14ac:dyDescent="0.25">
      <c r="A31" s="124">
        <v>46174</v>
      </c>
      <c r="B31" s="214"/>
      <c r="C31" s="204">
        <v>293</v>
      </c>
      <c r="D31" s="210">
        <v>293</v>
      </c>
      <c r="E31">
        <v>475.80900000000003</v>
      </c>
      <c r="F31">
        <v>251.459</v>
      </c>
      <c r="G31">
        <v>663.71600000000001</v>
      </c>
      <c r="H31">
        <v>351.39600000000002</v>
      </c>
      <c r="I31">
        <v>576.61</v>
      </c>
      <c r="J31">
        <v>255.41300000000001</v>
      </c>
      <c r="K31">
        <v>398.94</v>
      </c>
      <c r="L31">
        <v>189.63</v>
      </c>
      <c r="M31">
        <v>237.63900000000001</v>
      </c>
      <c r="N31">
        <v>65.555000000000007</v>
      </c>
      <c r="O31">
        <v>247.691</v>
      </c>
      <c r="P31">
        <v>170.13800000000001</v>
      </c>
      <c r="Q31">
        <v>342.173</v>
      </c>
      <c r="R31">
        <v>215.601</v>
      </c>
      <c r="S31">
        <v>215.126</v>
      </c>
      <c r="T31">
        <v>573.76300000000003</v>
      </c>
      <c r="U31">
        <v>304.79300000000001</v>
      </c>
      <c r="V31">
        <v>327.37799999999999</v>
      </c>
      <c r="W31">
        <v>511.55900000000003</v>
      </c>
      <c r="X31">
        <v>67.507999999999996</v>
      </c>
      <c r="Y31">
        <v>176.26300000000001</v>
      </c>
      <c r="Z31">
        <v>394.84699999999998</v>
      </c>
      <c r="AA31">
        <v>415.33300000000003</v>
      </c>
      <c r="AB31">
        <v>352.80200000000002</v>
      </c>
      <c r="AC31">
        <v>459.548</v>
      </c>
      <c r="AD31">
        <v>84.513999999999996</v>
      </c>
      <c r="AE31">
        <v>474.416</v>
      </c>
      <c r="AF31">
        <v>231.404</v>
      </c>
      <c r="AG31">
        <v>316.524</v>
      </c>
      <c r="AH31" s="34">
        <v>200.66300000000001</v>
      </c>
      <c r="ALQ31" s="1" t="e">
        <v>#N/A</v>
      </c>
    </row>
    <row r="32" spans="1:1005" ht="15" x14ac:dyDescent="0.25">
      <c r="A32" s="124">
        <v>46204</v>
      </c>
      <c r="B32" s="214"/>
      <c r="C32" s="204">
        <v>98</v>
      </c>
      <c r="D32" s="210">
        <v>98</v>
      </c>
      <c r="E32">
        <v>212.273</v>
      </c>
      <c r="F32">
        <v>71.349000000000004</v>
      </c>
      <c r="G32">
        <v>500.59800000000001</v>
      </c>
      <c r="H32">
        <v>123.545</v>
      </c>
      <c r="I32">
        <v>200.25200000000001</v>
      </c>
      <c r="J32">
        <v>118.438</v>
      </c>
      <c r="K32">
        <v>259.33999999999997</v>
      </c>
      <c r="L32">
        <v>55.898000000000003</v>
      </c>
      <c r="M32">
        <v>65.805000000000007</v>
      </c>
      <c r="N32">
        <v>27.029</v>
      </c>
      <c r="O32">
        <v>61.613</v>
      </c>
      <c r="P32">
        <v>59.539000000000001</v>
      </c>
      <c r="Q32">
        <v>132.01499999999999</v>
      </c>
      <c r="R32">
        <v>76.962999999999994</v>
      </c>
      <c r="S32">
        <v>72.984999999999999</v>
      </c>
      <c r="T32">
        <v>248.93700000000001</v>
      </c>
      <c r="U32">
        <v>156.02600000000001</v>
      </c>
      <c r="V32">
        <v>79.650000000000006</v>
      </c>
      <c r="W32">
        <v>262.12200000000001</v>
      </c>
      <c r="X32">
        <v>31.992000000000001</v>
      </c>
      <c r="Y32">
        <v>59.731999999999999</v>
      </c>
      <c r="Z32">
        <v>113.479</v>
      </c>
      <c r="AA32">
        <v>135.03299999999999</v>
      </c>
      <c r="AB32">
        <v>108.764</v>
      </c>
      <c r="AC32">
        <v>147.20599999999999</v>
      </c>
      <c r="AD32">
        <v>35.549999999999997</v>
      </c>
      <c r="AE32">
        <v>308.822</v>
      </c>
      <c r="AF32">
        <v>66.662999999999997</v>
      </c>
      <c r="AG32">
        <v>146.67099999999999</v>
      </c>
      <c r="AH32" s="34">
        <v>73.400000000000006</v>
      </c>
      <c r="ALQ32" s="1" t="e">
        <v>#N/A</v>
      </c>
    </row>
    <row r="33" spans="1:1005" ht="15" x14ac:dyDescent="0.25">
      <c r="A33" s="124">
        <v>46235</v>
      </c>
      <c r="B33" s="215"/>
      <c r="C33" s="207">
        <v>63</v>
      </c>
      <c r="D33" s="210">
        <v>63</v>
      </c>
      <c r="E33">
        <v>75.492999999999995</v>
      </c>
      <c r="F33">
        <v>46.853999999999999</v>
      </c>
      <c r="G33">
        <v>137.83699999999999</v>
      </c>
      <c r="H33">
        <v>59.44</v>
      </c>
      <c r="I33">
        <v>94.23</v>
      </c>
      <c r="J33">
        <v>56.69</v>
      </c>
      <c r="K33">
        <v>102.416</v>
      </c>
      <c r="L33">
        <v>49.337000000000003</v>
      </c>
      <c r="M33">
        <v>57.96</v>
      </c>
      <c r="N33">
        <v>24.204999999999998</v>
      </c>
      <c r="O33">
        <v>46.212000000000003</v>
      </c>
      <c r="P33">
        <v>42.167000000000002</v>
      </c>
      <c r="Q33">
        <v>64.658000000000001</v>
      </c>
      <c r="R33">
        <v>56.707999999999998</v>
      </c>
      <c r="S33">
        <v>54.776000000000003</v>
      </c>
      <c r="T33">
        <v>87.51</v>
      </c>
      <c r="U33">
        <v>61.276000000000003</v>
      </c>
      <c r="V33">
        <v>56.326000000000001</v>
      </c>
      <c r="W33">
        <v>77.537999999999997</v>
      </c>
      <c r="X33">
        <v>33.183</v>
      </c>
      <c r="Y33">
        <v>46.048000000000002</v>
      </c>
      <c r="Z33">
        <v>64.465999999999994</v>
      </c>
      <c r="AA33">
        <v>59.018999999999998</v>
      </c>
      <c r="AB33">
        <v>58.488999999999997</v>
      </c>
      <c r="AC33">
        <v>72.629000000000005</v>
      </c>
      <c r="AD33">
        <v>30.143000000000001</v>
      </c>
      <c r="AE33">
        <v>91.665000000000006</v>
      </c>
      <c r="AF33">
        <v>44.536999999999999</v>
      </c>
      <c r="AG33">
        <v>62.262999999999998</v>
      </c>
      <c r="AH33" s="34">
        <v>60.691000000000003</v>
      </c>
      <c r="ALQ33" s="1" t="e">
        <v>#N/A</v>
      </c>
    </row>
    <row r="34" spans="1:1005" ht="15" x14ac:dyDescent="0.25">
      <c r="A34" s="124">
        <v>46266</v>
      </c>
      <c r="B34" s="214"/>
      <c r="C34" s="204">
        <v>42</v>
      </c>
      <c r="D34" s="210">
        <v>42</v>
      </c>
      <c r="E34">
        <v>55.151000000000003</v>
      </c>
      <c r="F34">
        <v>39.363999999999997</v>
      </c>
      <c r="G34">
        <v>69.391000000000005</v>
      </c>
      <c r="H34">
        <v>44.134</v>
      </c>
      <c r="I34">
        <v>66.179000000000002</v>
      </c>
      <c r="J34">
        <v>36.777000000000001</v>
      </c>
      <c r="K34">
        <v>54.805</v>
      </c>
      <c r="L34">
        <v>37.456000000000003</v>
      </c>
      <c r="M34">
        <v>35.244999999999997</v>
      </c>
      <c r="N34">
        <v>23.504000000000001</v>
      </c>
      <c r="O34">
        <v>66.105000000000004</v>
      </c>
      <c r="P34">
        <v>40.811999999999998</v>
      </c>
      <c r="Q34">
        <v>39.901000000000003</v>
      </c>
      <c r="R34">
        <v>41.76</v>
      </c>
      <c r="S34">
        <v>50.281999999999996</v>
      </c>
      <c r="T34">
        <v>49.872999999999998</v>
      </c>
      <c r="U34">
        <v>40.764000000000003</v>
      </c>
      <c r="V34">
        <v>32.341000000000001</v>
      </c>
      <c r="W34">
        <v>44.72</v>
      </c>
      <c r="X34">
        <v>26.792999999999999</v>
      </c>
      <c r="Y34">
        <v>59.271999999999998</v>
      </c>
      <c r="Z34">
        <v>58.777999999999999</v>
      </c>
      <c r="AA34">
        <v>42.561999999999998</v>
      </c>
      <c r="AB34">
        <v>39.845999999999997</v>
      </c>
      <c r="AC34">
        <v>43.399000000000001</v>
      </c>
      <c r="AD34">
        <v>24.687000000000001</v>
      </c>
      <c r="AE34">
        <v>47.52</v>
      </c>
      <c r="AF34">
        <v>40.701000000000001</v>
      </c>
      <c r="AG34">
        <v>38.279000000000003</v>
      </c>
      <c r="AH34" s="34">
        <v>44.567999999999998</v>
      </c>
      <c r="ALQ34" s="1" t="e">
        <v>#N/A</v>
      </c>
    </row>
    <row r="35" spans="1:1005" ht="15" x14ac:dyDescent="0.25">
      <c r="A35" s="124">
        <v>46296</v>
      </c>
      <c r="B35" s="214"/>
      <c r="C35" s="204">
        <v>38</v>
      </c>
      <c r="D35" s="210">
        <v>43</v>
      </c>
      <c r="E35">
        <v>52.262</v>
      </c>
      <c r="F35">
        <v>52.140999999999998</v>
      </c>
      <c r="G35">
        <v>70.802999999999997</v>
      </c>
      <c r="H35">
        <v>61.771999999999998</v>
      </c>
      <c r="I35">
        <v>75.974999999999994</v>
      </c>
      <c r="J35">
        <v>54.484999999999999</v>
      </c>
      <c r="K35">
        <v>44.661999999999999</v>
      </c>
      <c r="L35">
        <v>37.332999999999998</v>
      </c>
      <c r="M35">
        <v>34.881</v>
      </c>
      <c r="N35">
        <v>38.78</v>
      </c>
      <c r="O35">
        <v>40.728000000000002</v>
      </c>
      <c r="P35">
        <v>42.887999999999998</v>
      </c>
      <c r="Q35">
        <v>63.231000000000002</v>
      </c>
      <c r="R35">
        <v>85.164000000000001</v>
      </c>
      <c r="S35">
        <v>57.555999999999997</v>
      </c>
      <c r="T35">
        <v>48.25</v>
      </c>
      <c r="U35">
        <v>45.683999999999997</v>
      </c>
      <c r="V35">
        <v>36.307000000000002</v>
      </c>
      <c r="W35">
        <v>48.018999999999998</v>
      </c>
      <c r="X35">
        <v>27.312000000000001</v>
      </c>
      <c r="Y35">
        <v>63.081000000000003</v>
      </c>
      <c r="Z35">
        <v>75.483999999999995</v>
      </c>
      <c r="AA35">
        <v>39.841000000000001</v>
      </c>
      <c r="AB35">
        <v>36.438000000000002</v>
      </c>
      <c r="AC35">
        <v>47.137999999999998</v>
      </c>
      <c r="AD35">
        <v>29.335999999999999</v>
      </c>
      <c r="AE35">
        <v>43.256999999999998</v>
      </c>
      <c r="AF35">
        <v>41.984999999999999</v>
      </c>
      <c r="AG35">
        <v>33.817999999999998</v>
      </c>
      <c r="AH35" s="34">
        <v>33.762999999999998</v>
      </c>
      <c r="ALQ35" s="1" t="e">
        <v>#N/A</v>
      </c>
    </row>
    <row r="36" spans="1:1005" ht="15" x14ac:dyDescent="0.25">
      <c r="A36" s="124">
        <v>46327</v>
      </c>
      <c r="B36" s="214"/>
      <c r="C36" s="204">
        <v>35</v>
      </c>
      <c r="D36" s="211">
        <v>37</v>
      </c>
      <c r="E36">
        <v>43.506</v>
      </c>
      <c r="F36">
        <v>40.86</v>
      </c>
      <c r="G36">
        <v>51.930999999999997</v>
      </c>
      <c r="H36">
        <v>50.280999999999999</v>
      </c>
      <c r="I36">
        <v>56.261000000000003</v>
      </c>
      <c r="J36">
        <v>46.146999999999998</v>
      </c>
      <c r="K36">
        <v>36.4</v>
      </c>
      <c r="L36">
        <v>34.058999999999997</v>
      </c>
      <c r="M36">
        <v>34.604999999999997</v>
      </c>
      <c r="N36">
        <v>25.175000000000001</v>
      </c>
      <c r="O36">
        <v>30.65</v>
      </c>
      <c r="P36">
        <v>38.976999999999997</v>
      </c>
      <c r="Q36">
        <v>49.12</v>
      </c>
      <c r="R36">
        <v>56.61</v>
      </c>
      <c r="S36">
        <v>45.695</v>
      </c>
      <c r="T36">
        <v>42.790999999999997</v>
      </c>
      <c r="U36">
        <v>42.703000000000003</v>
      </c>
      <c r="V36">
        <v>37.543999999999997</v>
      </c>
      <c r="W36">
        <v>39.92</v>
      </c>
      <c r="X36">
        <v>23.75</v>
      </c>
      <c r="Y36">
        <v>40.319000000000003</v>
      </c>
      <c r="Z36">
        <v>45.488</v>
      </c>
      <c r="AA36">
        <v>37.188000000000002</v>
      </c>
      <c r="AB36">
        <v>31.773</v>
      </c>
      <c r="AC36">
        <v>40.813000000000002</v>
      </c>
      <c r="AD36">
        <v>28.452000000000002</v>
      </c>
      <c r="AE36" s="34">
        <v>38.564</v>
      </c>
      <c r="AF36">
        <v>47.261000000000003</v>
      </c>
      <c r="AG36" s="1">
        <v>33.494999999999997</v>
      </c>
      <c r="AH36" s="1">
        <v>29.581</v>
      </c>
      <c r="ALQ36" s="1" t="e">
        <v>#N/A</v>
      </c>
    </row>
    <row r="37" spans="1:1005" ht="15" x14ac:dyDescent="0.25">
      <c r="A37" s="124">
        <v>46357</v>
      </c>
      <c r="B37" s="216"/>
      <c r="C37" s="208">
        <v>32</v>
      </c>
      <c r="D37" s="211">
        <v>32</v>
      </c>
      <c r="E37">
        <v>36.764000000000003</v>
      </c>
      <c r="F37">
        <v>32.232999999999997</v>
      </c>
      <c r="G37">
        <v>47.869</v>
      </c>
      <c r="H37">
        <v>40.936999999999998</v>
      </c>
      <c r="I37">
        <v>42.744999999999997</v>
      </c>
      <c r="J37">
        <v>40.899000000000001</v>
      </c>
      <c r="K37">
        <v>32.451000000000001</v>
      </c>
      <c r="L37">
        <v>28.954999999999998</v>
      </c>
      <c r="M37">
        <v>28.454000000000001</v>
      </c>
      <c r="N37">
        <v>21.225999999999999</v>
      </c>
      <c r="O37">
        <v>28.023</v>
      </c>
      <c r="P37">
        <v>30.298999999999999</v>
      </c>
      <c r="Q37">
        <v>35.19</v>
      </c>
      <c r="R37">
        <v>38.609000000000002</v>
      </c>
      <c r="S37">
        <v>32.012999999999998</v>
      </c>
      <c r="T37">
        <v>37.951999999999998</v>
      </c>
      <c r="U37">
        <v>34.402000000000001</v>
      </c>
      <c r="V37">
        <v>31.251999999999999</v>
      </c>
      <c r="W37">
        <v>34.755000000000003</v>
      </c>
      <c r="X37">
        <v>21.798999999999999</v>
      </c>
      <c r="Y37">
        <v>29.721</v>
      </c>
      <c r="Z37">
        <v>36.801000000000002</v>
      </c>
      <c r="AA37">
        <v>32.793999999999997</v>
      </c>
      <c r="AB37">
        <v>29.600999999999999</v>
      </c>
      <c r="AC37">
        <v>38.299999999999997</v>
      </c>
      <c r="AD37">
        <v>23.001000000000001</v>
      </c>
      <c r="AE37" s="34">
        <v>35.923999999999999</v>
      </c>
      <c r="AF37">
        <v>37.243000000000002</v>
      </c>
      <c r="AG37" s="1">
        <v>30.638999999999999</v>
      </c>
      <c r="AH37" s="1">
        <v>26.667999999999999</v>
      </c>
      <c r="ALQ37" s="1" t="e">
        <v>#N/A</v>
      </c>
    </row>
    <row r="38" spans="1:1005" ht="15" x14ac:dyDescent="0.25">
      <c r="A38" s="124">
        <v>46388</v>
      </c>
      <c r="B38" s="216"/>
      <c r="C38" s="208">
        <v>31</v>
      </c>
      <c r="D38" s="211">
        <v>31</v>
      </c>
      <c r="E38">
        <v>33.456000000000003</v>
      </c>
      <c r="F38">
        <v>29.096</v>
      </c>
      <c r="G38">
        <v>40.316000000000003</v>
      </c>
      <c r="H38">
        <v>35.036000000000001</v>
      </c>
      <c r="I38">
        <v>37.732999999999997</v>
      </c>
      <c r="J38">
        <v>34.960999999999999</v>
      </c>
      <c r="K38">
        <v>32.338000000000001</v>
      </c>
      <c r="L38">
        <v>26.588000000000001</v>
      </c>
      <c r="M38">
        <v>24.97</v>
      </c>
      <c r="N38">
        <v>20.001000000000001</v>
      </c>
      <c r="O38">
        <v>25.050999999999998</v>
      </c>
      <c r="P38">
        <v>29.254999999999999</v>
      </c>
      <c r="Q38">
        <v>30.13</v>
      </c>
      <c r="R38">
        <v>32.365000000000002</v>
      </c>
      <c r="S38">
        <v>26.5</v>
      </c>
      <c r="T38">
        <v>34.19</v>
      </c>
      <c r="U38">
        <v>30.297999999999998</v>
      </c>
      <c r="V38">
        <v>28.422000000000001</v>
      </c>
      <c r="W38">
        <v>33.122999999999998</v>
      </c>
      <c r="X38">
        <v>20.167999999999999</v>
      </c>
      <c r="Y38">
        <v>25.637</v>
      </c>
      <c r="Z38">
        <v>31.922000000000001</v>
      </c>
      <c r="AA38">
        <v>29.835999999999999</v>
      </c>
      <c r="AB38">
        <v>27.76</v>
      </c>
      <c r="AC38">
        <v>33.298999999999999</v>
      </c>
      <c r="AD38">
        <v>21.114000000000001</v>
      </c>
      <c r="AE38" s="34">
        <v>32.642000000000003</v>
      </c>
      <c r="AF38">
        <v>29.571999999999999</v>
      </c>
      <c r="AG38" s="1">
        <v>27.206</v>
      </c>
      <c r="AH38" s="1">
        <v>24.942</v>
      </c>
      <c r="ALQ38" s="1" t="e">
        <v>#N/A</v>
      </c>
    </row>
    <row r="39" spans="1:1005" ht="15" x14ac:dyDescent="0.25">
      <c r="A39" s="124">
        <v>46419</v>
      </c>
      <c r="B39" s="216"/>
      <c r="C39" s="208">
        <v>29</v>
      </c>
      <c r="D39" s="211">
        <v>29</v>
      </c>
      <c r="E39">
        <v>28.029</v>
      </c>
      <c r="F39">
        <v>31.126000000000001</v>
      </c>
      <c r="G39">
        <v>38.920999999999999</v>
      </c>
      <c r="H39">
        <v>28.35</v>
      </c>
      <c r="I39">
        <v>32.073</v>
      </c>
      <c r="J39">
        <v>33.689</v>
      </c>
      <c r="K39">
        <v>32.128999999999998</v>
      </c>
      <c r="L39">
        <v>24.963000000000001</v>
      </c>
      <c r="M39">
        <v>21.018999999999998</v>
      </c>
      <c r="N39">
        <v>23.192</v>
      </c>
      <c r="O39">
        <v>21.347999999999999</v>
      </c>
      <c r="P39">
        <v>25.527000000000001</v>
      </c>
      <c r="Q39">
        <v>24.56</v>
      </c>
      <c r="R39">
        <v>31.844000000000001</v>
      </c>
      <c r="S39">
        <v>21.469000000000001</v>
      </c>
      <c r="T39">
        <v>29.931999999999999</v>
      </c>
      <c r="U39">
        <v>25.024000000000001</v>
      </c>
      <c r="V39">
        <v>23.42</v>
      </c>
      <c r="W39">
        <v>27.477</v>
      </c>
      <c r="X39">
        <v>17.756</v>
      </c>
      <c r="Y39">
        <v>25.946999999999999</v>
      </c>
      <c r="Z39">
        <v>37.353999999999999</v>
      </c>
      <c r="AA39">
        <v>27.722000000000001</v>
      </c>
      <c r="AB39">
        <v>33.463000000000001</v>
      </c>
      <c r="AC39">
        <v>34.353999999999999</v>
      </c>
      <c r="AD39">
        <v>18.305</v>
      </c>
      <c r="AE39" s="34">
        <v>28.777000000000001</v>
      </c>
      <c r="AF39">
        <v>27.343</v>
      </c>
      <c r="AG39" s="1">
        <v>24.852</v>
      </c>
      <c r="AH39" s="1">
        <v>22.765000000000001</v>
      </c>
      <c r="ALQ39" s="1" t="e">
        <v>#N/A</v>
      </c>
    </row>
    <row r="40" spans="1:1005" ht="15" x14ac:dyDescent="0.25">
      <c r="A40" s="124">
        <v>46447</v>
      </c>
      <c r="B40" s="216"/>
      <c r="C40" s="208">
        <v>46</v>
      </c>
      <c r="D40" s="211">
        <v>46</v>
      </c>
      <c r="E40">
        <v>50.146000000000001</v>
      </c>
      <c r="F40">
        <v>62.720999999999997</v>
      </c>
      <c r="G40">
        <v>51.781999999999996</v>
      </c>
      <c r="H40">
        <v>57.895000000000003</v>
      </c>
      <c r="I40">
        <v>52.469000000000001</v>
      </c>
      <c r="J40">
        <v>51.673999999999999</v>
      </c>
      <c r="K40">
        <v>39.484999999999999</v>
      </c>
      <c r="L40">
        <v>36.997</v>
      </c>
      <c r="M40">
        <v>26.776</v>
      </c>
      <c r="N40">
        <v>38.439</v>
      </c>
      <c r="O40">
        <v>58.195999999999998</v>
      </c>
      <c r="P40">
        <v>32.906999999999996</v>
      </c>
      <c r="Q40">
        <v>35.384999999999998</v>
      </c>
      <c r="R40">
        <v>81.495000000000005</v>
      </c>
      <c r="S40">
        <v>23.812000000000001</v>
      </c>
      <c r="T40">
        <v>54.811999999999998</v>
      </c>
      <c r="U40">
        <v>29.457999999999998</v>
      </c>
      <c r="V40">
        <v>40.411999999999999</v>
      </c>
      <c r="W40">
        <v>50.179000000000002</v>
      </c>
      <c r="X40">
        <v>25.734999999999999</v>
      </c>
      <c r="Y40">
        <v>38.427</v>
      </c>
      <c r="Z40">
        <v>64.677999999999997</v>
      </c>
      <c r="AA40">
        <v>48.918999999999997</v>
      </c>
      <c r="AB40">
        <v>76.388000000000005</v>
      </c>
      <c r="AC40">
        <v>37.161999999999999</v>
      </c>
      <c r="AD40">
        <v>28.036999999999999</v>
      </c>
      <c r="AE40" s="34">
        <v>44.381</v>
      </c>
      <c r="AF40">
        <v>37.279000000000003</v>
      </c>
      <c r="AG40" s="1">
        <v>42.25</v>
      </c>
      <c r="AH40" s="1">
        <v>39.183999999999997</v>
      </c>
      <c r="ALQ40" s="1" t="e">
        <v>#N/A</v>
      </c>
    </row>
    <row r="41" spans="1:1005" ht="15" x14ac:dyDescent="0.25">
      <c r="A41" s="124">
        <v>46478</v>
      </c>
      <c r="B41" s="216"/>
      <c r="C41" s="208">
        <v>100</v>
      </c>
      <c r="D41" s="211">
        <v>100</v>
      </c>
      <c r="E41">
        <v>93.763999999999996</v>
      </c>
      <c r="F41">
        <v>75.221000000000004</v>
      </c>
      <c r="G41">
        <v>123.371</v>
      </c>
      <c r="H41">
        <v>110.187</v>
      </c>
      <c r="I41">
        <v>86.152000000000001</v>
      </c>
      <c r="J41">
        <v>74.546999999999997</v>
      </c>
      <c r="K41">
        <v>103.164</v>
      </c>
      <c r="L41">
        <v>77.430000000000007</v>
      </c>
      <c r="M41">
        <v>66.623999999999995</v>
      </c>
      <c r="N41">
        <v>71.805999999999997</v>
      </c>
      <c r="O41">
        <v>136.37899999999999</v>
      </c>
      <c r="P41">
        <v>81.091999999999999</v>
      </c>
      <c r="Q41">
        <v>112.617</v>
      </c>
      <c r="R41">
        <v>132.90600000000001</v>
      </c>
      <c r="S41">
        <v>73.694000000000003</v>
      </c>
      <c r="T41">
        <v>83.41</v>
      </c>
      <c r="U41">
        <v>69.724999999999994</v>
      </c>
      <c r="V41">
        <v>95.638999999999996</v>
      </c>
      <c r="W41">
        <v>115.277</v>
      </c>
      <c r="X41">
        <v>49.646000000000001</v>
      </c>
      <c r="Y41">
        <v>82.025000000000006</v>
      </c>
      <c r="Z41">
        <v>102.61799999999999</v>
      </c>
      <c r="AA41">
        <v>84.308000000000007</v>
      </c>
      <c r="AB41">
        <v>145.62100000000001</v>
      </c>
      <c r="AC41">
        <v>62.082999999999998</v>
      </c>
      <c r="AD41">
        <v>106.315</v>
      </c>
      <c r="AE41" s="34">
        <v>63.966000000000001</v>
      </c>
      <c r="AF41">
        <v>66.015000000000001</v>
      </c>
      <c r="AG41" s="1">
        <v>90.828000000000003</v>
      </c>
      <c r="AH41" s="1">
        <v>92.468999999999994</v>
      </c>
      <c r="ALQ41" s="1" t="e">
        <v>#N/A</v>
      </c>
    </row>
    <row r="42" spans="1:1005" ht="15" x14ac:dyDescent="0.25">
      <c r="A42" s="124">
        <v>46508</v>
      </c>
      <c r="B42" s="216"/>
      <c r="C42" s="208">
        <v>251</v>
      </c>
      <c r="D42" s="211">
        <v>251</v>
      </c>
      <c r="E42">
        <v>248.869</v>
      </c>
      <c r="F42" s="1">
        <v>301.30500000000001</v>
      </c>
      <c r="G42" s="1">
        <v>423.25</v>
      </c>
      <c r="H42" s="1">
        <v>405.23200000000003</v>
      </c>
      <c r="I42" s="1">
        <v>244.185</v>
      </c>
      <c r="J42" s="1">
        <v>281.11599999999999</v>
      </c>
      <c r="K42" s="1">
        <v>292.97300000000001</v>
      </c>
      <c r="L42" s="1">
        <v>309.30399999999997</v>
      </c>
      <c r="M42" s="1">
        <v>105.443</v>
      </c>
      <c r="N42" s="1">
        <v>186.57300000000001</v>
      </c>
      <c r="O42" s="1">
        <v>275.07299999999998</v>
      </c>
      <c r="P42" s="1">
        <v>304.51</v>
      </c>
      <c r="Q42" s="1">
        <v>282.29000000000002</v>
      </c>
      <c r="R42" s="1">
        <v>298.73899999999998</v>
      </c>
      <c r="S42" s="1">
        <v>315.05599999999998</v>
      </c>
      <c r="T42" s="1">
        <v>364.65800000000002</v>
      </c>
      <c r="U42" s="1">
        <v>142.47300000000001</v>
      </c>
      <c r="V42" s="1">
        <v>206.59299999999999</v>
      </c>
      <c r="W42" s="1">
        <v>180.08500000000001</v>
      </c>
      <c r="X42" s="1">
        <v>120.26900000000001</v>
      </c>
      <c r="Y42" s="1">
        <v>265.17700000000002</v>
      </c>
      <c r="Z42" s="1">
        <v>204.29</v>
      </c>
      <c r="AA42" s="1">
        <v>203.08600000000001</v>
      </c>
      <c r="AB42" s="1">
        <v>296.61399999999998</v>
      </c>
      <c r="AC42" s="1">
        <v>192.28299999999999</v>
      </c>
      <c r="AD42" s="1">
        <v>258.11799999999999</v>
      </c>
      <c r="AE42" s="34">
        <v>212.87100000000001</v>
      </c>
      <c r="AF42" s="1">
        <v>153.03</v>
      </c>
      <c r="AG42" s="1">
        <v>246.19300000000001</v>
      </c>
      <c r="AH42" s="1">
        <v>315.37599999999998</v>
      </c>
      <c r="ALQ42" s="1" t="e">
        <v>#N/A</v>
      </c>
    </row>
    <row r="43" spans="1:1005" ht="15" x14ac:dyDescent="0.25">
      <c r="A43" s="124">
        <v>46539</v>
      </c>
      <c r="B43" s="216"/>
      <c r="C43" s="208">
        <v>293</v>
      </c>
      <c r="D43" s="211">
        <v>293</v>
      </c>
      <c r="E43">
        <v>256.51299999999998</v>
      </c>
      <c r="F43" s="1">
        <v>666.19100000000003</v>
      </c>
      <c r="G43" s="1">
        <v>351.28</v>
      </c>
      <c r="H43" s="1">
        <v>576.81799999999998</v>
      </c>
      <c r="I43" s="1">
        <v>261.04899999999998</v>
      </c>
      <c r="J43" s="1">
        <v>400.92500000000001</v>
      </c>
      <c r="K43" s="1">
        <v>189.59800000000001</v>
      </c>
      <c r="L43" s="1">
        <v>237.57</v>
      </c>
      <c r="M43" s="1">
        <v>68.046999999999997</v>
      </c>
      <c r="N43" s="1">
        <v>247.34899999999999</v>
      </c>
      <c r="O43" s="1">
        <v>169.56899999999999</v>
      </c>
      <c r="P43" s="1">
        <v>341.78</v>
      </c>
      <c r="Q43" s="1">
        <v>220.92500000000001</v>
      </c>
      <c r="R43" s="1">
        <v>215.37299999999999</v>
      </c>
      <c r="S43" s="1">
        <v>573.94100000000003</v>
      </c>
      <c r="T43" s="1">
        <v>304.62200000000001</v>
      </c>
      <c r="U43" s="1">
        <v>338.02300000000002</v>
      </c>
      <c r="V43" s="1">
        <v>511.88299999999998</v>
      </c>
      <c r="W43" s="1">
        <v>67.344999999999999</v>
      </c>
      <c r="X43" s="1">
        <v>176.89699999999999</v>
      </c>
      <c r="Y43" s="1">
        <v>404.13</v>
      </c>
      <c r="Z43" s="1">
        <v>414.26600000000002</v>
      </c>
      <c r="AA43" s="1">
        <v>353.45699999999999</v>
      </c>
      <c r="AB43" s="1">
        <v>459.40199999999999</v>
      </c>
      <c r="AC43" s="1">
        <v>87.947999999999993</v>
      </c>
      <c r="AD43" s="1">
        <v>477.30900000000003</v>
      </c>
      <c r="AE43" s="34">
        <v>230.83699999999999</v>
      </c>
      <c r="AF43" s="1">
        <v>316.69099999999997</v>
      </c>
      <c r="AG43" s="1">
        <v>204.47800000000001</v>
      </c>
      <c r="AH43" s="1">
        <v>474.52699999999999</v>
      </c>
      <c r="ALQ43" s="1" t="e">
        <v>#N/A</v>
      </c>
    </row>
    <row r="44" spans="1:1005" ht="15" x14ac:dyDescent="0.25">
      <c r="A44" s="124">
        <v>46569</v>
      </c>
      <c r="B44" s="216"/>
      <c r="C44" s="208">
        <v>98</v>
      </c>
      <c r="D44" s="211">
        <v>98</v>
      </c>
      <c r="E44">
        <v>73.388000000000005</v>
      </c>
      <c r="F44" s="1">
        <v>501.39699999999999</v>
      </c>
      <c r="G44" s="1">
        <v>123.462</v>
      </c>
      <c r="H44" s="1">
        <v>200.32499999999999</v>
      </c>
      <c r="I44" s="1">
        <v>123.289</v>
      </c>
      <c r="J44" s="1">
        <v>260.25</v>
      </c>
      <c r="K44" s="1">
        <v>55.88</v>
      </c>
      <c r="L44" s="1">
        <v>65.759</v>
      </c>
      <c r="M44" s="1">
        <v>27.405000000000001</v>
      </c>
      <c r="N44" s="1">
        <v>61.45</v>
      </c>
      <c r="O44" s="1">
        <v>59.228999999999999</v>
      </c>
      <c r="P44" s="1">
        <v>131.81200000000001</v>
      </c>
      <c r="Q44" s="1">
        <v>78.341999999999999</v>
      </c>
      <c r="R44" s="1">
        <v>73.099000000000004</v>
      </c>
      <c r="S44" s="1">
        <v>248.947</v>
      </c>
      <c r="T44" s="1">
        <v>155.90799999999999</v>
      </c>
      <c r="U44" s="1">
        <v>83.542000000000002</v>
      </c>
      <c r="V44" s="1">
        <v>262.19499999999999</v>
      </c>
      <c r="W44" s="1">
        <v>31.771000000000001</v>
      </c>
      <c r="X44" s="1">
        <v>60.063000000000002</v>
      </c>
      <c r="Y44" s="1">
        <v>117.03</v>
      </c>
      <c r="Z44" s="1">
        <v>134.434</v>
      </c>
      <c r="AA44" s="1">
        <v>109.149</v>
      </c>
      <c r="AB44" s="1">
        <v>147.14699999999999</v>
      </c>
      <c r="AC44" s="1">
        <v>36.073999999999998</v>
      </c>
      <c r="AD44" s="1">
        <v>309.83499999999998</v>
      </c>
      <c r="AE44" s="34">
        <v>66.293999999999997</v>
      </c>
      <c r="AF44" s="1">
        <v>146.76300000000001</v>
      </c>
      <c r="AG44" s="1">
        <v>75.153000000000006</v>
      </c>
      <c r="AH44" s="1">
        <v>211.83</v>
      </c>
      <c r="ALQ44" s="1" t="e">
        <v>#N/A</v>
      </c>
    </row>
    <row r="45" spans="1:1005" ht="15" x14ac:dyDescent="0.25">
      <c r="A45" s="124">
        <v>46600</v>
      </c>
      <c r="B45" s="216"/>
      <c r="C45" s="208">
        <v>63</v>
      </c>
      <c r="D45" s="211">
        <v>63</v>
      </c>
      <c r="E45">
        <v>47.027999999999999</v>
      </c>
      <c r="F45">
        <v>138.25899999999999</v>
      </c>
      <c r="G45" s="1">
        <v>59.366999999999997</v>
      </c>
      <c r="H45" s="1">
        <v>94.287999999999997</v>
      </c>
      <c r="I45" s="1">
        <v>58.588000000000001</v>
      </c>
      <c r="J45" s="1">
        <v>103.024</v>
      </c>
      <c r="K45" s="1">
        <v>49.314</v>
      </c>
      <c r="L45" s="1">
        <v>57.899000000000001</v>
      </c>
      <c r="M45" s="1">
        <v>24.228999999999999</v>
      </c>
      <c r="N45" s="1">
        <v>46.058999999999997</v>
      </c>
      <c r="O45" s="1">
        <v>41.906999999999996</v>
      </c>
      <c r="P45" s="1">
        <v>64.491</v>
      </c>
      <c r="Q45" s="1">
        <v>57.031999999999996</v>
      </c>
      <c r="R45" s="1">
        <v>54.895000000000003</v>
      </c>
      <c r="S45" s="1">
        <v>87.491</v>
      </c>
      <c r="T45" s="1">
        <v>61.155000000000001</v>
      </c>
      <c r="U45" s="1">
        <v>57.613999999999997</v>
      </c>
      <c r="V45" s="1">
        <v>77.561000000000007</v>
      </c>
      <c r="W45" s="1">
        <v>32.975999999999999</v>
      </c>
      <c r="X45" s="1">
        <v>46.337000000000003</v>
      </c>
      <c r="Y45" s="1">
        <v>65.683000000000007</v>
      </c>
      <c r="Z45" s="1">
        <v>58.53</v>
      </c>
      <c r="AA45" s="1">
        <v>58.814999999999998</v>
      </c>
      <c r="AB45" s="1">
        <v>72.581999999999994</v>
      </c>
      <c r="AC45" s="1">
        <v>30.369</v>
      </c>
      <c r="AD45" s="1">
        <v>92.233999999999995</v>
      </c>
      <c r="AE45" s="34">
        <v>44.188000000000002</v>
      </c>
      <c r="AF45" s="1">
        <v>62.283000000000001</v>
      </c>
      <c r="AG45" s="1">
        <v>60.408999999999999</v>
      </c>
      <c r="AH45" s="1">
        <v>75.2</v>
      </c>
      <c r="ALQ45" s="1" t="e">
        <v>#N/A</v>
      </c>
    </row>
    <row r="46" spans="1:1005" ht="15" x14ac:dyDescent="0.25">
      <c r="A46" s="124">
        <v>46631</v>
      </c>
      <c r="B46" s="216"/>
      <c r="C46" s="208">
        <v>42</v>
      </c>
      <c r="D46" s="211">
        <v>42</v>
      </c>
      <c r="E46">
        <v>39.371000000000002</v>
      </c>
      <c r="F46">
        <v>69.748000000000005</v>
      </c>
      <c r="G46" s="1">
        <v>44.07</v>
      </c>
      <c r="H46" s="1">
        <v>66.233999999999995</v>
      </c>
      <c r="I46" s="1">
        <v>37.540999999999997</v>
      </c>
      <c r="J46" s="1">
        <v>55.292999999999999</v>
      </c>
      <c r="K46" s="1">
        <v>37.433</v>
      </c>
      <c r="L46" s="1">
        <v>35.19</v>
      </c>
      <c r="M46" s="1">
        <v>23.341000000000001</v>
      </c>
      <c r="N46" s="1">
        <v>65.965999999999994</v>
      </c>
      <c r="O46" s="1">
        <v>40.579000000000001</v>
      </c>
      <c r="P46" s="1">
        <v>39.756999999999998</v>
      </c>
      <c r="Q46" s="1">
        <v>41.497</v>
      </c>
      <c r="R46" s="1">
        <v>50.396000000000001</v>
      </c>
      <c r="S46" s="1">
        <v>49.853000000000002</v>
      </c>
      <c r="T46" s="1">
        <v>40.659999999999997</v>
      </c>
      <c r="U46" s="1">
        <v>33.295999999999999</v>
      </c>
      <c r="V46" s="1">
        <v>44.738</v>
      </c>
      <c r="W46" s="1">
        <v>26.611999999999998</v>
      </c>
      <c r="X46" s="1">
        <v>59.573999999999998</v>
      </c>
      <c r="Y46" s="1">
        <v>57.375999999999998</v>
      </c>
      <c r="Z46" s="1">
        <v>42.122999999999998</v>
      </c>
      <c r="AA46" s="1">
        <v>40.130000000000003</v>
      </c>
      <c r="AB46" s="1">
        <v>43.359000000000002</v>
      </c>
      <c r="AC46" s="1">
        <v>24.678000000000001</v>
      </c>
      <c r="AD46" s="1">
        <v>47.988</v>
      </c>
      <c r="AE46" s="34">
        <v>40.372999999999998</v>
      </c>
      <c r="AF46" s="1">
        <v>38.287999999999997</v>
      </c>
      <c r="AG46" s="1">
        <v>45.801000000000002</v>
      </c>
      <c r="AH46" s="1">
        <v>54.896000000000001</v>
      </c>
      <c r="ALQ46" s="1" t="e">
        <v>#N/A</v>
      </c>
    </row>
    <row r="47" spans="1:1005" ht="15" x14ac:dyDescent="0.25">
      <c r="A47" s="124">
        <v>46661</v>
      </c>
      <c r="B47" s="216"/>
      <c r="C47" s="208">
        <v>38</v>
      </c>
      <c r="D47" s="211">
        <v>43</v>
      </c>
      <c r="E47">
        <v>51.673000000000002</v>
      </c>
      <c r="F47">
        <v>71.158000000000001</v>
      </c>
      <c r="G47" s="1">
        <v>61.707000000000001</v>
      </c>
      <c r="H47" s="1">
        <v>76.028999999999996</v>
      </c>
      <c r="I47" s="1">
        <v>54.65</v>
      </c>
      <c r="J47" s="1">
        <v>45.137</v>
      </c>
      <c r="K47" s="1">
        <v>37.332999999999998</v>
      </c>
      <c r="L47" s="1">
        <v>34.835000000000001</v>
      </c>
      <c r="M47" s="1">
        <v>39.081000000000003</v>
      </c>
      <c r="N47" s="1">
        <v>40.609000000000002</v>
      </c>
      <c r="O47" s="1">
        <v>42.658000000000001</v>
      </c>
      <c r="P47" s="1">
        <v>63.094999999999999</v>
      </c>
      <c r="Q47" s="1">
        <v>85.491</v>
      </c>
      <c r="R47" s="1">
        <v>57.661999999999999</v>
      </c>
      <c r="S47" s="1">
        <v>48.232999999999997</v>
      </c>
      <c r="T47" s="1">
        <v>45.612000000000002</v>
      </c>
      <c r="U47" s="1">
        <v>37.012</v>
      </c>
      <c r="V47" s="1">
        <v>48.040999999999997</v>
      </c>
      <c r="W47" s="1">
        <v>27.141999999999999</v>
      </c>
      <c r="X47" s="1">
        <v>63.375999999999998</v>
      </c>
      <c r="Y47" s="1">
        <v>77.62</v>
      </c>
      <c r="Z47" s="1">
        <v>39.421999999999997</v>
      </c>
      <c r="AA47" s="1">
        <v>36.704999999999998</v>
      </c>
      <c r="AB47" s="1">
        <v>47.106000000000002</v>
      </c>
      <c r="AC47" s="1">
        <v>29.007000000000001</v>
      </c>
      <c r="AD47" s="1">
        <v>43.701000000000001</v>
      </c>
      <c r="AE47" s="34">
        <v>41.673999999999999</v>
      </c>
      <c r="AF47" s="1">
        <v>33.878</v>
      </c>
      <c r="AG47" s="1">
        <v>34.064999999999998</v>
      </c>
      <c r="AH47" s="1">
        <v>52.017000000000003</v>
      </c>
      <c r="ALQ47" s="1" t="e">
        <v>#N/A</v>
      </c>
    </row>
    <row r="48" spans="1:1005" ht="15" x14ac:dyDescent="0.25">
      <c r="A48" s="124">
        <v>46692</v>
      </c>
      <c r="B48" s="216"/>
      <c r="C48" s="208">
        <v>35</v>
      </c>
      <c r="D48" s="211">
        <v>37</v>
      </c>
      <c r="E48">
        <v>41.473999999999997</v>
      </c>
      <c r="F48">
        <v>52.23</v>
      </c>
      <c r="G48" s="1">
        <v>50.219000000000001</v>
      </c>
      <c r="H48" s="1">
        <v>56.305</v>
      </c>
      <c r="I48" s="1">
        <v>47.098999999999997</v>
      </c>
      <c r="J48" s="1">
        <v>36.817</v>
      </c>
      <c r="K48" s="1">
        <v>34.057000000000002</v>
      </c>
      <c r="L48" s="1">
        <v>34.564</v>
      </c>
      <c r="M48" s="1">
        <v>25.571999999999999</v>
      </c>
      <c r="N48" s="1">
        <v>30.548999999999999</v>
      </c>
      <c r="O48" s="1">
        <v>38.765999999999998</v>
      </c>
      <c r="P48" s="1">
        <v>49.003999999999998</v>
      </c>
      <c r="Q48" s="1">
        <v>58.148000000000003</v>
      </c>
      <c r="R48" s="1">
        <v>45.786000000000001</v>
      </c>
      <c r="S48" s="1">
        <v>42.776000000000003</v>
      </c>
      <c r="T48" s="1">
        <v>42.637999999999998</v>
      </c>
      <c r="U48" s="1">
        <v>38.591999999999999</v>
      </c>
      <c r="V48" s="1">
        <v>39.94</v>
      </c>
      <c r="W48" s="1">
        <v>23.600999999999999</v>
      </c>
      <c r="X48" s="1">
        <v>40.554000000000002</v>
      </c>
      <c r="Y48" s="1">
        <v>46.488</v>
      </c>
      <c r="Z48" s="1">
        <v>36.814</v>
      </c>
      <c r="AA48" s="1">
        <v>32.01</v>
      </c>
      <c r="AB48" s="1">
        <v>40.783999999999999</v>
      </c>
      <c r="AC48" s="1">
        <v>28.829000000000001</v>
      </c>
      <c r="AD48" s="1">
        <v>38.962000000000003</v>
      </c>
      <c r="AE48" s="34">
        <v>46.968000000000004</v>
      </c>
      <c r="AF48" s="1">
        <v>33.552999999999997</v>
      </c>
      <c r="AG48" s="1">
        <v>29.713999999999999</v>
      </c>
      <c r="AH48" s="1">
        <v>43.293999999999997</v>
      </c>
      <c r="ALQ48" s="1" t="e">
        <v>#N/A</v>
      </c>
    </row>
    <row r="49" spans="1:1005" ht="15" x14ac:dyDescent="0.25">
      <c r="A49" s="124">
        <v>46722</v>
      </c>
      <c r="B49" s="216"/>
      <c r="C49" s="208">
        <v>32</v>
      </c>
      <c r="D49" s="211">
        <v>32</v>
      </c>
      <c r="E49">
        <v>32.345999999999997</v>
      </c>
      <c r="F49">
        <v>48.16</v>
      </c>
      <c r="G49" s="1">
        <v>40.883000000000003</v>
      </c>
      <c r="H49" s="1">
        <v>42.786000000000001</v>
      </c>
      <c r="I49" s="1">
        <v>41.957000000000001</v>
      </c>
      <c r="J49" s="1">
        <v>32.844999999999999</v>
      </c>
      <c r="K49" s="1">
        <v>28.954999999999998</v>
      </c>
      <c r="L49" s="1">
        <v>28.414999999999999</v>
      </c>
      <c r="M49" s="1">
        <v>21.416</v>
      </c>
      <c r="N49" s="1">
        <v>27.928000000000001</v>
      </c>
      <c r="O49" s="1">
        <v>30.108000000000001</v>
      </c>
      <c r="P49" s="1">
        <v>35.084000000000003</v>
      </c>
      <c r="Q49" s="1">
        <v>39.277999999999999</v>
      </c>
      <c r="R49" s="1">
        <v>32.097000000000001</v>
      </c>
      <c r="S49" s="1">
        <v>37.938000000000002</v>
      </c>
      <c r="T49" s="1">
        <v>34.341999999999999</v>
      </c>
      <c r="U49" s="1">
        <v>32.027999999999999</v>
      </c>
      <c r="V49" s="1">
        <v>34.774999999999999</v>
      </c>
      <c r="W49" s="1">
        <v>21.658000000000001</v>
      </c>
      <c r="X49" s="1">
        <v>29.933</v>
      </c>
      <c r="Y49" s="1">
        <v>37.121000000000002</v>
      </c>
      <c r="Z49" s="1">
        <v>32.438000000000002</v>
      </c>
      <c r="AA49" s="1">
        <v>29.826000000000001</v>
      </c>
      <c r="AB49" s="1">
        <v>38.271000000000001</v>
      </c>
      <c r="AC49" s="1">
        <v>23.102</v>
      </c>
      <c r="AD49" s="1">
        <v>36.302</v>
      </c>
      <c r="AE49" s="34">
        <v>36.972999999999999</v>
      </c>
      <c r="AF49" s="1">
        <v>30.693999999999999</v>
      </c>
      <c r="AG49" s="1">
        <v>26.792000000000002</v>
      </c>
      <c r="AH49" s="1">
        <v>36.564999999999998</v>
      </c>
      <c r="ALQ49" s="1" t="e">
        <v>#N/A</v>
      </c>
    </row>
    <row r="50" spans="1:1005" ht="15" x14ac:dyDescent="0.25">
      <c r="A50" s="124">
        <v>46753</v>
      </c>
      <c r="B50" s="216"/>
      <c r="C50" s="208">
        <v>31</v>
      </c>
      <c r="D50" s="211">
        <v>31</v>
      </c>
      <c r="E50">
        <v>29.091999999999999</v>
      </c>
      <c r="F50">
        <v>40.573999999999998</v>
      </c>
      <c r="G50" s="1">
        <v>34.988999999999997</v>
      </c>
      <c r="H50" s="1">
        <v>37.771999999999998</v>
      </c>
      <c r="I50" s="1">
        <v>35.481000000000002</v>
      </c>
      <c r="J50" s="1">
        <v>32.712000000000003</v>
      </c>
      <c r="K50" s="1">
        <v>26.588000000000001</v>
      </c>
      <c r="L50" s="1">
        <v>24.934999999999999</v>
      </c>
      <c r="M50" s="1">
        <v>19.989000000000001</v>
      </c>
      <c r="N50" s="1">
        <v>24.963999999999999</v>
      </c>
      <c r="O50" s="1">
        <v>29.079000000000001</v>
      </c>
      <c r="P50" s="1">
        <v>30.033000000000001</v>
      </c>
      <c r="Q50" s="1">
        <v>32.71</v>
      </c>
      <c r="R50" s="1">
        <v>26.577999999999999</v>
      </c>
      <c r="S50" s="1">
        <v>34.177999999999997</v>
      </c>
      <c r="T50" s="1">
        <v>30.242999999999999</v>
      </c>
      <c r="U50" s="1">
        <v>29.233000000000001</v>
      </c>
      <c r="V50" s="1">
        <v>33.142000000000003</v>
      </c>
      <c r="W50" s="1">
        <v>20.039000000000001</v>
      </c>
      <c r="X50" s="1">
        <v>25.832000000000001</v>
      </c>
      <c r="Y50" s="1">
        <v>32.005000000000003</v>
      </c>
      <c r="Z50" s="1">
        <v>29.507999999999999</v>
      </c>
      <c r="AA50" s="1">
        <v>27.966999999999999</v>
      </c>
      <c r="AB50" s="1">
        <v>33.274000000000001</v>
      </c>
      <c r="AC50" s="1">
        <v>21.196000000000002</v>
      </c>
      <c r="AD50" s="1">
        <v>32.99</v>
      </c>
      <c r="AE50" s="34">
        <v>29.335000000000001</v>
      </c>
      <c r="AF50" s="1">
        <v>27.254000000000001</v>
      </c>
      <c r="AG50" s="1">
        <v>25.02</v>
      </c>
      <c r="AH50" s="1">
        <v>33.271000000000001</v>
      </c>
      <c r="ALQ50" s="1" t="e">
        <v>#N/A</v>
      </c>
    </row>
    <row r="51" spans="1:1005" ht="15" x14ac:dyDescent="0.25">
      <c r="A51" s="124">
        <v>46784</v>
      </c>
      <c r="B51" s="216"/>
      <c r="C51" s="208">
        <v>29</v>
      </c>
      <c r="D51" s="211">
        <v>29</v>
      </c>
      <c r="E51">
        <v>32.067999999999998</v>
      </c>
      <c r="F51">
        <v>40.74</v>
      </c>
      <c r="G51" s="1">
        <v>29.276</v>
      </c>
      <c r="H51" s="1">
        <v>33.276000000000003</v>
      </c>
      <c r="I51" s="1">
        <v>35.314999999999998</v>
      </c>
      <c r="J51" s="1">
        <v>33.668999999999997</v>
      </c>
      <c r="K51" s="1">
        <v>25.895</v>
      </c>
      <c r="L51" s="1">
        <v>21.768999999999998</v>
      </c>
      <c r="M51" s="1">
        <v>23.960999999999999</v>
      </c>
      <c r="N51" s="1">
        <v>22.14</v>
      </c>
      <c r="O51" s="1">
        <v>26.314</v>
      </c>
      <c r="P51" s="1">
        <v>25.318999999999999</v>
      </c>
      <c r="Q51" s="1">
        <v>33.045999999999999</v>
      </c>
      <c r="R51" s="1">
        <v>22.276</v>
      </c>
      <c r="S51" s="1">
        <v>31.276</v>
      </c>
      <c r="T51" s="1">
        <v>25.831</v>
      </c>
      <c r="U51" s="1">
        <v>24.788</v>
      </c>
      <c r="V51" s="1">
        <v>28.484000000000002</v>
      </c>
      <c r="W51" s="1">
        <v>18.242999999999999</v>
      </c>
      <c r="X51" s="1">
        <v>27.335000000000001</v>
      </c>
      <c r="Y51" s="1">
        <v>38.619999999999997</v>
      </c>
      <c r="Z51" s="1">
        <v>28.582000000000001</v>
      </c>
      <c r="AA51" s="1">
        <v>35.103000000000002</v>
      </c>
      <c r="AB51" s="1">
        <v>35.468000000000004</v>
      </c>
      <c r="AC51" s="1">
        <v>18.972999999999999</v>
      </c>
      <c r="AD51" s="1">
        <v>30.088999999999999</v>
      </c>
      <c r="AE51" s="34">
        <v>28.225999999999999</v>
      </c>
      <c r="AF51" s="1">
        <v>25.783000000000001</v>
      </c>
      <c r="AG51" s="1">
        <v>23.619</v>
      </c>
      <c r="AH51" s="1">
        <v>28.891999999999999</v>
      </c>
      <c r="ALQ51" s="1" t="e">
        <v>#N/A</v>
      </c>
    </row>
    <row r="52" spans="1:1005" ht="15" x14ac:dyDescent="0.25">
      <c r="A52" s="124">
        <v>46813</v>
      </c>
      <c r="B52" s="216"/>
      <c r="C52" s="208">
        <v>46</v>
      </c>
      <c r="D52" s="211">
        <v>46</v>
      </c>
      <c r="E52">
        <v>62.81</v>
      </c>
      <c r="F52">
        <v>52.555999999999997</v>
      </c>
      <c r="G52" s="1">
        <v>59.726999999999997</v>
      </c>
      <c r="H52" s="1">
        <v>53.843000000000004</v>
      </c>
      <c r="I52" s="1">
        <v>52.161000000000001</v>
      </c>
      <c r="J52" s="1">
        <v>40.515000000000001</v>
      </c>
      <c r="K52" s="1">
        <v>37.676000000000002</v>
      </c>
      <c r="L52" s="1">
        <v>27.271999999999998</v>
      </c>
      <c r="M52" s="1">
        <v>38.505000000000003</v>
      </c>
      <c r="N52" s="1">
        <v>59.749000000000002</v>
      </c>
      <c r="O52" s="1">
        <v>33.017000000000003</v>
      </c>
      <c r="P52" s="1">
        <v>35.761000000000003</v>
      </c>
      <c r="Q52" s="1">
        <v>82.230999999999995</v>
      </c>
      <c r="R52" s="1">
        <v>24.533000000000001</v>
      </c>
      <c r="S52" s="1">
        <v>55.386000000000003</v>
      </c>
      <c r="T52" s="1">
        <v>29.707000000000001</v>
      </c>
      <c r="U52" s="1">
        <v>41.1</v>
      </c>
      <c r="V52" s="1">
        <v>52.04</v>
      </c>
      <c r="W52" s="1">
        <v>26.27</v>
      </c>
      <c r="X52" s="1">
        <v>38.601999999999997</v>
      </c>
      <c r="Y52" s="1">
        <v>65.073999999999998</v>
      </c>
      <c r="Z52" s="1">
        <v>49.177999999999997</v>
      </c>
      <c r="AA52" s="1">
        <v>79.106999999999999</v>
      </c>
      <c r="AB52" s="1">
        <v>37.238</v>
      </c>
      <c r="AC52" s="1">
        <v>28.059000000000001</v>
      </c>
      <c r="AD52" s="1">
        <v>45.305999999999997</v>
      </c>
      <c r="AE52" s="34">
        <v>37.232999999999997</v>
      </c>
      <c r="AF52" s="1">
        <v>43.502000000000002</v>
      </c>
      <c r="AG52" s="1">
        <v>39.24</v>
      </c>
      <c r="AH52" s="1">
        <v>50.575000000000003</v>
      </c>
      <c r="ALQ52" s="1" t="e">
        <v>#N/A</v>
      </c>
    </row>
    <row r="53" spans="1:1005" ht="15" x14ac:dyDescent="0.25">
      <c r="A53" s="124">
        <v>46844</v>
      </c>
      <c r="B53" s="216"/>
      <c r="C53" s="208">
        <v>100</v>
      </c>
      <c r="D53" s="211">
        <v>100</v>
      </c>
      <c r="E53">
        <v>75.14</v>
      </c>
      <c r="F53">
        <v>126.17700000000001</v>
      </c>
      <c r="G53" s="1">
        <v>113.29300000000001</v>
      </c>
      <c r="H53" s="1">
        <v>88.426000000000002</v>
      </c>
      <c r="I53" s="1">
        <v>74.963999999999999</v>
      </c>
      <c r="J53" s="1">
        <v>109.718</v>
      </c>
      <c r="K53" s="1">
        <v>82.027000000000001</v>
      </c>
      <c r="L53" s="1">
        <v>67.108000000000004</v>
      </c>
      <c r="M53" s="1">
        <v>71.709999999999994</v>
      </c>
      <c r="N53" s="1">
        <v>139.55099999999999</v>
      </c>
      <c r="O53" s="1">
        <v>83.302999999999997</v>
      </c>
      <c r="P53" s="1">
        <v>117.22199999999999</v>
      </c>
      <c r="Q53" s="1">
        <v>133.52500000000001</v>
      </c>
      <c r="R53" s="1">
        <v>76.355999999999995</v>
      </c>
      <c r="S53" s="1">
        <v>85.7</v>
      </c>
      <c r="T53" s="1">
        <v>72.27</v>
      </c>
      <c r="U53" s="1">
        <v>96.522000000000006</v>
      </c>
      <c r="V53" s="1">
        <v>116.82599999999999</v>
      </c>
      <c r="W53" s="1">
        <v>50.68</v>
      </c>
      <c r="X53" s="1">
        <v>84.481999999999999</v>
      </c>
      <c r="Y53" s="1">
        <v>103.21299999999999</v>
      </c>
      <c r="Z53" s="1">
        <v>85.555000000000007</v>
      </c>
      <c r="AA53" s="1">
        <v>145.32900000000001</v>
      </c>
      <c r="AB53" s="1">
        <v>64.620999999999995</v>
      </c>
      <c r="AC53" s="1">
        <v>106.233</v>
      </c>
      <c r="AD53" s="1">
        <v>66.418000000000006</v>
      </c>
      <c r="AE53" s="34">
        <v>66.188999999999993</v>
      </c>
      <c r="AF53" s="1">
        <v>92.950999999999993</v>
      </c>
      <c r="AG53" s="1">
        <v>92.334999999999994</v>
      </c>
      <c r="AH53" s="1">
        <v>94.909000000000006</v>
      </c>
      <c r="ALQ53" s="1" t="e">
        <v>#N/A</v>
      </c>
    </row>
    <row r="54" spans="1:1005" ht="15" x14ac:dyDescent="0.25">
      <c r="A54" s="124">
        <v>46874</v>
      </c>
      <c r="B54" s="216"/>
      <c r="C54" s="208">
        <v>251</v>
      </c>
      <c r="D54" s="211">
        <v>251</v>
      </c>
      <c r="E54">
        <v>302.67</v>
      </c>
      <c r="F54" s="1">
        <v>431.22199999999998</v>
      </c>
      <c r="G54" s="1">
        <v>414.27699999999999</v>
      </c>
      <c r="H54" s="1">
        <v>253.67699999999999</v>
      </c>
      <c r="I54" s="1">
        <v>283.05599999999998</v>
      </c>
      <c r="J54" s="1">
        <v>298.83699999999999</v>
      </c>
      <c r="K54" s="1">
        <v>316.66699999999997</v>
      </c>
      <c r="L54" s="1">
        <v>108.85599999999999</v>
      </c>
      <c r="M54" s="1">
        <v>187.12200000000001</v>
      </c>
      <c r="N54" s="1">
        <v>278.83600000000001</v>
      </c>
      <c r="O54" s="1">
        <v>317.66199999999998</v>
      </c>
      <c r="P54" s="1">
        <v>287.23500000000001</v>
      </c>
      <c r="Q54" s="1">
        <v>299.07600000000002</v>
      </c>
      <c r="R54" s="1">
        <v>330.97</v>
      </c>
      <c r="S54" s="1">
        <v>373.80599999999998</v>
      </c>
      <c r="T54" s="1">
        <v>153.98699999999999</v>
      </c>
      <c r="U54" s="1">
        <v>208.345</v>
      </c>
      <c r="V54" s="1">
        <v>180.74100000000001</v>
      </c>
      <c r="W54" s="1">
        <v>125.807</v>
      </c>
      <c r="X54" s="1">
        <v>281.28899999999999</v>
      </c>
      <c r="Y54" s="1">
        <v>204.798</v>
      </c>
      <c r="Z54" s="1">
        <v>208.726</v>
      </c>
      <c r="AA54" s="1">
        <v>305.601</v>
      </c>
      <c r="AB54" s="1">
        <v>195.797</v>
      </c>
      <c r="AC54" s="1">
        <v>258.67399999999998</v>
      </c>
      <c r="AD54" s="1">
        <v>222.041</v>
      </c>
      <c r="AE54" s="34">
        <v>160.935</v>
      </c>
      <c r="AF54" s="1">
        <v>252.81800000000001</v>
      </c>
      <c r="AG54" s="1">
        <v>316.56900000000002</v>
      </c>
      <c r="AH54" s="1">
        <v>257.50400000000002</v>
      </c>
      <c r="ALQ54" s="1" t="e">
        <v>#N/A</v>
      </c>
    </row>
    <row r="55" spans="1:1005" ht="15" x14ac:dyDescent="0.25">
      <c r="A55" s="124">
        <v>46905</v>
      </c>
      <c r="B55" s="216"/>
      <c r="C55" s="208">
        <v>293</v>
      </c>
      <c r="D55" s="211">
        <v>293</v>
      </c>
      <c r="E55">
        <v>667.81700000000001</v>
      </c>
      <c r="F55" s="1">
        <v>352.19900000000001</v>
      </c>
      <c r="G55" s="1">
        <v>579.73199999999997</v>
      </c>
      <c r="H55" s="1">
        <v>257.44600000000003</v>
      </c>
      <c r="I55" s="1">
        <v>402.9</v>
      </c>
      <c r="J55" s="1">
        <v>182.76300000000001</v>
      </c>
      <c r="K55" s="1">
        <v>230.91399999999999</v>
      </c>
      <c r="L55" s="1">
        <v>65.813000000000002</v>
      </c>
      <c r="M55" s="1">
        <v>248.261</v>
      </c>
      <c r="N55" s="1">
        <v>165.904</v>
      </c>
      <c r="O55" s="1">
        <v>336.61900000000003</v>
      </c>
      <c r="P55" s="1">
        <v>216.428</v>
      </c>
      <c r="Q55" s="1">
        <v>216.41</v>
      </c>
      <c r="R55" s="1">
        <v>575.59900000000005</v>
      </c>
      <c r="S55" s="1">
        <v>305.49</v>
      </c>
      <c r="T55" s="1">
        <v>330.34699999999998</v>
      </c>
      <c r="U55" s="1">
        <v>514.19299999999998</v>
      </c>
      <c r="V55" s="1">
        <v>66.108999999999995</v>
      </c>
      <c r="W55" s="1">
        <v>174.226</v>
      </c>
      <c r="X55" s="1">
        <v>395.71100000000001</v>
      </c>
      <c r="Y55" s="1">
        <v>415.154</v>
      </c>
      <c r="Z55" s="1">
        <v>353.267</v>
      </c>
      <c r="AA55" s="1">
        <v>460.71100000000001</v>
      </c>
      <c r="AB55" s="1">
        <v>84.766999999999996</v>
      </c>
      <c r="AC55" s="1">
        <v>478.40199999999999</v>
      </c>
      <c r="AD55" s="1">
        <v>225.42099999999999</v>
      </c>
      <c r="AE55" s="34">
        <v>317.92099999999999</v>
      </c>
      <c r="AF55" s="1">
        <v>201.68899999999999</v>
      </c>
      <c r="AG55" s="1">
        <v>475.91500000000002</v>
      </c>
      <c r="AH55" s="1">
        <v>252.203</v>
      </c>
      <c r="ALQ55" s="1" t="e">
        <v>#N/A</v>
      </c>
    </row>
    <row r="56" spans="1:1005" ht="15" x14ac:dyDescent="0.25">
      <c r="A56" s="124">
        <v>46935</v>
      </c>
      <c r="B56" s="216"/>
      <c r="C56" s="208">
        <v>98</v>
      </c>
      <c r="D56" s="211">
        <v>98</v>
      </c>
      <c r="E56">
        <v>502.55799999999999</v>
      </c>
      <c r="F56" s="1">
        <v>118.961</v>
      </c>
      <c r="G56" s="1">
        <v>193.46899999999999</v>
      </c>
      <c r="H56" s="1">
        <v>120.14400000000001</v>
      </c>
      <c r="I56" s="1">
        <v>261.68400000000003</v>
      </c>
      <c r="J56" s="1">
        <v>55.58</v>
      </c>
      <c r="K56" s="1">
        <v>64.778000000000006</v>
      </c>
      <c r="L56" s="1">
        <v>27.271999999999998</v>
      </c>
      <c r="M56" s="1">
        <v>61.944000000000003</v>
      </c>
      <c r="N56" s="1">
        <v>59.073999999999998</v>
      </c>
      <c r="O56" s="1">
        <v>126.366</v>
      </c>
      <c r="P56" s="1">
        <v>77.638999999999996</v>
      </c>
      <c r="Q56" s="1">
        <v>73.778000000000006</v>
      </c>
      <c r="R56" s="1">
        <v>238.42500000000001</v>
      </c>
      <c r="S56" s="1">
        <v>149.79</v>
      </c>
      <c r="T56" s="1">
        <v>81.195999999999998</v>
      </c>
      <c r="U56" s="1">
        <v>263.63900000000001</v>
      </c>
      <c r="V56" s="1">
        <v>31.771000000000001</v>
      </c>
      <c r="W56" s="1">
        <v>60.563000000000002</v>
      </c>
      <c r="X56" s="1">
        <v>114.23699999999999</v>
      </c>
      <c r="Y56" s="1">
        <v>135.024</v>
      </c>
      <c r="Z56" s="1">
        <v>106.194</v>
      </c>
      <c r="AA56" s="1">
        <v>144.36500000000001</v>
      </c>
      <c r="AB56" s="1">
        <v>35.978999999999999</v>
      </c>
      <c r="AC56" s="1">
        <v>310.863</v>
      </c>
      <c r="AD56" s="1">
        <v>65.730999999999995</v>
      </c>
      <c r="AE56" s="34">
        <v>141.90899999999999</v>
      </c>
      <c r="AF56" s="1">
        <v>74.087999999999994</v>
      </c>
      <c r="AG56" s="1">
        <v>212.52199999999999</v>
      </c>
      <c r="AH56" s="1">
        <v>71.611000000000004</v>
      </c>
      <c r="ALQ56" s="1" t="e">
        <v>#N/A</v>
      </c>
    </row>
    <row r="57" spans="1:1005" ht="15" x14ac:dyDescent="0.25">
      <c r="A57" s="124">
        <v>46966</v>
      </c>
      <c r="B57" s="216"/>
      <c r="C57" s="208">
        <v>63</v>
      </c>
      <c r="D57" s="211">
        <v>63</v>
      </c>
      <c r="E57">
        <v>138.46199999999999</v>
      </c>
      <c r="F57">
        <v>58.662999999999997</v>
      </c>
      <c r="G57" s="1">
        <v>92.113</v>
      </c>
      <c r="H57" s="1">
        <v>57.384999999999998</v>
      </c>
      <c r="I57" s="1">
        <v>103.392</v>
      </c>
      <c r="J57" s="1">
        <v>49.500999999999998</v>
      </c>
      <c r="K57" s="1">
        <v>57.779000000000003</v>
      </c>
      <c r="L57" s="1">
        <v>24.262</v>
      </c>
      <c r="M57" s="1">
        <v>46.122999999999998</v>
      </c>
      <c r="N57" s="1">
        <v>41.448</v>
      </c>
      <c r="O57" s="1">
        <v>63.661000000000001</v>
      </c>
      <c r="P57" s="1">
        <v>56.8</v>
      </c>
      <c r="Q57" s="1">
        <v>55.031999999999996</v>
      </c>
      <c r="R57" s="1">
        <v>85.509</v>
      </c>
      <c r="S57" s="1">
        <v>60.094000000000001</v>
      </c>
      <c r="T57" s="1">
        <v>57.115000000000002</v>
      </c>
      <c r="U57" s="1">
        <v>77.923000000000002</v>
      </c>
      <c r="V57" s="1">
        <v>32.963999999999999</v>
      </c>
      <c r="W57" s="1">
        <v>44.640999999999998</v>
      </c>
      <c r="X57" s="1">
        <v>64.566999999999993</v>
      </c>
      <c r="Y57" s="1">
        <v>58.570999999999998</v>
      </c>
      <c r="Z57" s="1">
        <v>58.488</v>
      </c>
      <c r="AA57" s="1">
        <v>70.23</v>
      </c>
      <c r="AB57" s="1">
        <v>30.079000000000001</v>
      </c>
      <c r="AC57" s="1">
        <v>92.361000000000004</v>
      </c>
      <c r="AD57" s="1">
        <v>43.917999999999999</v>
      </c>
      <c r="AE57" s="34">
        <v>61.268999999999998</v>
      </c>
      <c r="AF57" s="1">
        <v>60.893999999999998</v>
      </c>
      <c r="AG57" s="1">
        <v>75.299000000000007</v>
      </c>
      <c r="AH57" s="1">
        <v>46.639000000000003</v>
      </c>
      <c r="ALQ57" s="1" t="e">
        <v>#N/A</v>
      </c>
    </row>
    <row r="58" spans="1:1005" ht="15" x14ac:dyDescent="0.25">
      <c r="A58" s="124">
        <v>46997</v>
      </c>
      <c r="B58" s="216"/>
      <c r="C58" s="208">
        <v>42</v>
      </c>
      <c r="D58" s="211">
        <v>42</v>
      </c>
      <c r="E58">
        <v>69.840999999999994</v>
      </c>
      <c r="F58">
        <v>44.213999999999999</v>
      </c>
      <c r="G58" s="1">
        <v>66.212999999999994</v>
      </c>
      <c r="H58" s="1">
        <v>37.384999999999998</v>
      </c>
      <c r="I58" s="1">
        <v>55.581000000000003</v>
      </c>
      <c r="J58" s="1">
        <v>37.197000000000003</v>
      </c>
      <c r="K58" s="1">
        <v>34.857999999999997</v>
      </c>
      <c r="L58" s="1">
        <v>23.512</v>
      </c>
      <c r="M58" s="1">
        <v>66.076999999999998</v>
      </c>
      <c r="N58" s="1">
        <v>41.418999999999997</v>
      </c>
      <c r="O58" s="1">
        <v>40.793999999999997</v>
      </c>
      <c r="P58" s="1">
        <v>41.845999999999997</v>
      </c>
      <c r="Q58" s="1">
        <v>50.548999999999999</v>
      </c>
      <c r="R58" s="1">
        <v>49.610999999999997</v>
      </c>
      <c r="S58" s="1">
        <v>40.54</v>
      </c>
      <c r="T58" s="1">
        <v>33.031999999999996</v>
      </c>
      <c r="U58" s="1">
        <v>45.06</v>
      </c>
      <c r="V58" s="1">
        <v>26.75</v>
      </c>
      <c r="W58" s="1">
        <v>60.811</v>
      </c>
      <c r="X58" s="1">
        <v>58.905999999999999</v>
      </c>
      <c r="Y58" s="1">
        <v>42.195999999999998</v>
      </c>
      <c r="Z58" s="1">
        <v>39.430999999999997</v>
      </c>
      <c r="AA58" s="1">
        <v>43.368000000000002</v>
      </c>
      <c r="AB58" s="1">
        <v>24.727</v>
      </c>
      <c r="AC58" s="1">
        <v>48.073999999999998</v>
      </c>
      <c r="AD58" s="1">
        <v>40.563000000000002</v>
      </c>
      <c r="AE58" s="34">
        <v>38.011000000000003</v>
      </c>
      <c r="AF58" s="1">
        <v>44.774999999999999</v>
      </c>
      <c r="AG58" s="1">
        <v>55.01</v>
      </c>
      <c r="AH58" s="1">
        <v>39.222999999999999</v>
      </c>
      <c r="ALQ58" s="1" t="e">
        <v>#N/A</v>
      </c>
    </row>
    <row r="59" spans="1:1005" ht="15" x14ac:dyDescent="0.25">
      <c r="A59" s="124">
        <v>47027</v>
      </c>
      <c r="B59" s="216"/>
      <c r="C59" s="208">
        <v>38</v>
      </c>
      <c r="D59" s="211">
        <v>43</v>
      </c>
      <c r="E59">
        <v>71.292000000000002</v>
      </c>
      <c r="F59">
        <v>61.857999999999997</v>
      </c>
      <c r="G59" s="1">
        <v>75.486999999999995</v>
      </c>
      <c r="H59" s="1">
        <v>55.171999999999997</v>
      </c>
      <c r="I59" s="1">
        <v>45.436999999999998</v>
      </c>
      <c r="J59" s="1">
        <v>37.603999999999999</v>
      </c>
      <c r="K59" s="1">
        <v>34.963999999999999</v>
      </c>
      <c r="L59" s="1">
        <v>38.826999999999998</v>
      </c>
      <c r="M59" s="1">
        <v>40.729999999999997</v>
      </c>
      <c r="N59" s="1">
        <v>41.914999999999999</v>
      </c>
      <c r="O59" s="1">
        <v>62.088000000000001</v>
      </c>
      <c r="P59" s="1">
        <v>85.349000000000004</v>
      </c>
      <c r="Q59" s="1">
        <v>57.847000000000001</v>
      </c>
      <c r="R59" s="1">
        <v>48.284999999999997</v>
      </c>
      <c r="S59" s="1">
        <v>45.72</v>
      </c>
      <c r="T59" s="1">
        <v>37.095999999999997</v>
      </c>
      <c r="U59" s="1">
        <v>48.4</v>
      </c>
      <c r="V59" s="1">
        <v>27.024000000000001</v>
      </c>
      <c r="W59" s="1">
        <v>61.759</v>
      </c>
      <c r="X59" s="1">
        <v>75.676000000000002</v>
      </c>
      <c r="Y59" s="1">
        <v>39.527000000000001</v>
      </c>
      <c r="Z59" s="1">
        <v>36.421999999999997</v>
      </c>
      <c r="AA59" s="1">
        <v>47.000999999999998</v>
      </c>
      <c r="AB59" s="1">
        <v>29.363</v>
      </c>
      <c r="AC59" s="1">
        <v>43.787999999999997</v>
      </c>
      <c r="AD59" s="1">
        <v>42.280999999999999</v>
      </c>
      <c r="AE59" s="34">
        <v>33.866</v>
      </c>
      <c r="AF59" s="1">
        <v>33.956000000000003</v>
      </c>
      <c r="AG59" s="1">
        <v>52.170999999999999</v>
      </c>
      <c r="AH59" s="1">
        <v>52.042000000000002</v>
      </c>
      <c r="ALQ59" s="1" t="e">
        <v>#N/A</v>
      </c>
    </row>
    <row r="60" spans="1:1005" ht="15" x14ac:dyDescent="0.25">
      <c r="A60" s="124">
        <v>47058</v>
      </c>
      <c r="B60" s="216"/>
      <c r="C60" s="208">
        <v>35</v>
      </c>
      <c r="D60" s="211">
        <v>37</v>
      </c>
      <c r="E60">
        <v>52.244</v>
      </c>
      <c r="F60">
        <v>49.957999999999998</v>
      </c>
      <c r="G60" s="1">
        <v>55.56</v>
      </c>
      <c r="H60" s="1">
        <v>46.646000000000001</v>
      </c>
      <c r="I60" s="1">
        <v>36.988</v>
      </c>
      <c r="J60" s="1">
        <v>33.749000000000002</v>
      </c>
      <c r="K60" s="1">
        <v>34.295000000000002</v>
      </c>
      <c r="L60" s="1">
        <v>25.12</v>
      </c>
      <c r="M60" s="1">
        <v>30.550999999999998</v>
      </c>
      <c r="N60" s="1">
        <v>38.29</v>
      </c>
      <c r="O60" s="1">
        <v>47.981000000000002</v>
      </c>
      <c r="P60" s="1">
        <v>56.648000000000003</v>
      </c>
      <c r="Q60" s="1">
        <v>45.838999999999999</v>
      </c>
      <c r="R60" s="1">
        <v>42.573999999999998</v>
      </c>
      <c r="S60" s="1">
        <v>42.338000000000001</v>
      </c>
      <c r="T60" s="1">
        <v>38.204999999999998</v>
      </c>
      <c r="U60" s="1">
        <v>40.164000000000001</v>
      </c>
      <c r="V60" s="1">
        <v>23.54</v>
      </c>
      <c r="W60" s="1">
        <v>39.685000000000002</v>
      </c>
      <c r="X60" s="1">
        <v>45.515999999999998</v>
      </c>
      <c r="Y60" s="1">
        <v>36.817999999999998</v>
      </c>
      <c r="Z60" s="1">
        <v>31.803999999999998</v>
      </c>
      <c r="AA60" s="1">
        <v>40.869</v>
      </c>
      <c r="AB60" s="1">
        <v>28.431999999999999</v>
      </c>
      <c r="AC60" s="1">
        <v>38.982999999999997</v>
      </c>
      <c r="AD60" s="1">
        <v>46.613999999999997</v>
      </c>
      <c r="AE60" s="34">
        <v>33.456000000000003</v>
      </c>
      <c r="AF60" s="1">
        <v>29.696000000000002</v>
      </c>
      <c r="AG60" s="1">
        <v>43.335000000000001</v>
      </c>
      <c r="AH60" s="1">
        <v>40.662999999999997</v>
      </c>
      <c r="ALQ60" s="1" t="e">
        <v>#N/A</v>
      </c>
    </row>
    <row r="61" spans="1:1005" ht="15" x14ac:dyDescent="0.25">
      <c r="A61" s="124">
        <v>47088</v>
      </c>
      <c r="B61" s="216"/>
      <c r="C61" s="208">
        <v>32</v>
      </c>
      <c r="D61" s="211">
        <v>32</v>
      </c>
      <c r="E61">
        <v>48.183999999999997</v>
      </c>
      <c r="F61">
        <v>40.595999999999997</v>
      </c>
      <c r="G61" s="1">
        <v>42.463000000000001</v>
      </c>
      <c r="H61" s="1">
        <v>41.390999999999998</v>
      </c>
      <c r="I61" s="1">
        <v>33.020000000000003</v>
      </c>
      <c r="J61" s="1">
        <v>28.945</v>
      </c>
      <c r="K61" s="1">
        <v>28.262</v>
      </c>
      <c r="L61" s="1">
        <v>21.190999999999999</v>
      </c>
      <c r="M61" s="1">
        <v>27.952000000000002</v>
      </c>
      <c r="N61" s="1">
        <v>29.863</v>
      </c>
      <c r="O61" s="1">
        <v>34.68</v>
      </c>
      <c r="P61" s="1">
        <v>38.655999999999999</v>
      </c>
      <c r="Q61" s="1">
        <v>32.161000000000001</v>
      </c>
      <c r="R61" s="1">
        <v>37.871000000000002</v>
      </c>
      <c r="S61" s="1">
        <v>34.119999999999997</v>
      </c>
      <c r="T61" s="1">
        <v>31.878</v>
      </c>
      <c r="U61" s="1">
        <v>35.006</v>
      </c>
      <c r="V61" s="1">
        <v>21.617000000000001</v>
      </c>
      <c r="W61" s="1">
        <v>29.486999999999998</v>
      </c>
      <c r="X61" s="1">
        <v>36.848999999999997</v>
      </c>
      <c r="Y61" s="1">
        <v>32.462000000000003</v>
      </c>
      <c r="Z61" s="1">
        <v>29.701000000000001</v>
      </c>
      <c r="AA61" s="1">
        <v>37.915999999999997</v>
      </c>
      <c r="AB61" s="1">
        <v>22.991</v>
      </c>
      <c r="AC61" s="1">
        <v>36.328000000000003</v>
      </c>
      <c r="AD61" s="1">
        <v>36.646999999999998</v>
      </c>
      <c r="AE61" s="34">
        <v>30.443999999999999</v>
      </c>
      <c r="AF61" s="1">
        <v>26.792000000000002</v>
      </c>
      <c r="AG61" s="1">
        <v>36.622999999999998</v>
      </c>
      <c r="AH61" s="1">
        <v>32.07</v>
      </c>
      <c r="ALQ61" s="1" t="e">
        <v>#N/A</v>
      </c>
    </row>
    <row r="62" spans="1:1005" ht="15" x14ac:dyDescent="0.25">
      <c r="A62" s="124">
        <v>47119</v>
      </c>
      <c r="B62" s="216"/>
      <c r="C62" s="208">
        <v>31</v>
      </c>
      <c r="D62" s="211">
        <v>31</v>
      </c>
      <c r="E62">
        <v>40.593000000000004</v>
      </c>
      <c r="F62">
        <v>34.936999999999998</v>
      </c>
      <c r="G62" s="1">
        <v>37.656999999999996</v>
      </c>
      <c r="H62" s="1">
        <v>35.395000000000003</v>
      </c>
      <c r="I62" s="1">
        <v>32.877000000000002</v>
      </c>
      <c r="J62" s="1">
        <v>26.619</v>
      </c>
      <c r="K62" s="1">
        <v>24.879000000000001</v>
      </c>
      <c r="L62" s="1">
        <v>19.969000000000001</v>
      </c>
      <c r="M62" s="1">
        <v>24.986000000000001</v>
      </c>
      <c r="N62" s="1">
        <v>29.027000000000001</v>
      </c>
      <c r="O62" s="1">
        <v>29.85</v>
      </c>
      <c r="P62" s="1">
        <v>32.399000000000001</v>
      </c>
      <c r="Q62" s="1">
        <v>26.635000000000002</v>
      </c>
      <c r="R62" s="1">
        <v>34.247999999999998</v>
      </c>
      <c r="S62" s="1">
        <v>30.146000000000001</v>
      </c>
      <c r="T62" s="1">
        <v>28.994</v>
      </c>
      <c r="U62" s="1">
        <v>33.359000000000002</v>
      </c>
      <c r="V62" s="1">
        <v>20.052</v>
      </c>
      <c r="W62" s="1">
        <v>25.536999999999999</v>
      </c>
      <c r="X62" s="1">
        <v>31.963000000000001</v>
      </c>
      <c r="Y62" s="1">
        <v>29.527999999999999</v>
      </c>
      <c r="Z62" s="1">
        <v>27.838999999999999</v>
      </c>
      <c r="AA62" s="1">
        <v>33.244</v>
      </c>
      <c r="AB62" s="1">
        <v>21.103000000000002</v>
      </c>
      <c r="AC62" s="1">
        <v>33.012999999999998</v>
      </c>
      <c r="AD62" s="1">
        <v>29.309000000000001</v>
      </c>
      <c r="AE62" s="34">
        <v>27.167999999999999</v>
      </c>
      <c r="AF62" s="1">
        <v>25.056999999999999</v>
      </c>
      <c r="AG62" s="1">
        <v>33.325000000000003</v>
      </c>
      <c r="AH62" s="1">
        <v>28.943000000000001</v>
      </c>
      <c r="ALQ62" s="1" t="e">
        <v>#N/A</v>
      </c>
    </row>
    <row r="63" spans="1:1005" ht="15" x14ac:dyDescent="0.25">
      <c r="A63" s="124">
        <v>47150</v>
      </c>
      <c r="B63" s="216"/>
      <c r="C63" s="208">
        <v>29</v>
      </c>
      <c r="D63" s="211">
        <v>29</v>
      </c>
      <c r="E63">
        <v>39.161999999999999</v>
      </c>
      <c r="F63">
        <v>28.317</v>
      </c>
      <c r="G63" s="1">
        <v>32.098999999999997</v>
      </c>
      <c r="H63" s="1">
        <v>34.064999999999998</v>
      </c>
      <c r="I63" s="1">
        <v>32.601999999999997</v>
      </c>
      <c r="J63" s="1">
        <v>25.14</v>
      </c>
      <c r="K63" s="1">
        <v>21.001000000000001</v>
      </c>
      <c r="L63" s="1">
        <v>23.163</v>
      </c>
      <c r="M63" s="1">
        <v>21.294</v>
      </c>
      <c r="N63" s="1">
        <v>25.335000000000001</v>
      </c>
      <c r="O63" s="1">
        <v>24.376000000000001</v>
      </c>
      <c r="P63" s="1">
        <v>31.88</v>
      </c>
      <c r="Q63" s="1">
        <v>21.581</v>
      </c>
      <c r="R63" s="1">
        <v>30.233000000000001</v>
      </c>
      <c r="S63" s="1">
        <v>24.928000000000001</v>
      </c>
      <c r="T63" s="1">
        <v>23.891999999999999</v>
      </c>
      <c r="U63" s="1">
        <v>27.673999999999999</v>
      </c>
      <c r="V63" s="1">
        <v>17.594000000000001</v>
      </c>
      <c r="W63" s="1">
        <v>26.373000000000001</v>
      </c>
      <c r="X63" s="1">
        <v>37.396999999999998</v>
      </c>
      <c r="Y63" s="1">
        <v>27.457999999999998</v>
      </c>
      <c r="Z63" s="1">
        <v>34.002000000000002</v>
      </c>
      <c r="AA63" s="1">
        <v>34.436</v>
      </c>
      <c r="AB63" s="1">
        <v>18.295999999999999</v>
      </c>
      <c r="AC63" s="1">
        <v>29.093</v>
      </c>
      <c r="AD63" s="1">
        <v>27.321000000000002</v>
      </c>
      <c r="AE63" s="34">
        <v>24.864999999999998</v>
      </c>
      <c r="AF63" s="1">
        <v>22.864999999999998</v>
      </c>
      <c r="AG63" s="1">
        <v>27.919</v>
      </c>
      <c r="AH63" s="1">
        <v>30.984999999999999</v>
      </c>
      <c r="ALQ63" s="1" t="e">
        <v>#N/A</v>
      </c>
    </row>
    <row r="64" spans="1:1005" ht="15" x14ac:dyDescent="0.25">
      <c r="A64" s="124">
        <v>47178</v>
      </c>
      <c r="B64" s="216"/>
      <c r="C64" s="208">
        <v>46</v>
      </c>
      <c r="D64" s="211">
        <v>46</v>
      </c>
      <c r="E64">
        <v>52.555999999999997</v>
      </c>
      <c r="F64">
        <v>59.726999999999997</v>
      </c>
      <c r="G64" s="1">
        <v>53.843000000000004</v>
      </c>
      <c r="H64" s="1">
        <v>52.161000000000001</v>
      </c>
      <c r="I64" s="1">
        <v>40.515000000000001</v>
      </c>
      <c r="J64" s="1">
        <v>37.676000000000002</v>
      </c>
      <c r="K64" s="1">
        <v>27.271999999999998</v>
      </c>
      <c r="L64" s="1">
        <v>38.505000000000003</v>
      </c>
      <c r="M64" s="1">
        <v>59.749000000000002</v>
      </c>
      <c r="N64" s="1">
        <v>33.017000000000003</v>
      </c>
      <c r="O64" s="1">
        <v>35.761000000000003</v>
      </c>
      <c r="P64" s="1">
        <v>82.230999999999995</v>
      </c>
      <c r="Q64" s="1">
        <v>24.533000000000001</v>
      </c>
      <c r="R64" s="1">
        <v>55.386000000000003</v>
      </c>
      <c r="S64" s="1">
        <v>29.707000000000001</v>
      </c>
      <c r="T64" s="1">
        <v>41.1</v>
      </c>
      <c r="U64" s="1">
        <v>52.04</v>
      </c>
      <c r="V64" s="1">
        <v>26.27</v>
      </c>
      <c r="W64" s="1">
        <v>38.601999999999997</v>
      </c>
      <c r="X64" s="1">
        <v>65.073999999999998</v>
      </c>
      <c r="Y64" s="1">
        <v>49.177999999999997</v>
      </c>
      <c r="Z64" s="1">
        <v>79.106999999999999</v>
      </c>
      <c r="AA64" s="1">
        <v>37.238</v>
      </c>
      <c r="AB64" s="1">
        <v>28.059000000000001</v>
      </c>
      <c r="AC64" s="1">
        <v>45.305999999999997</v>
      </c>
      <c r="AD64" s="1">
        <v>37.232999999999997</v>
      </c>
      <c r="AE64" s="34">
        <v>43.502000000000002</v>
      </c>
      <c r="AF64" s="1">
        <v>39.24</v>
      </c>
      <c r="AG64" s="1">
        <v>50.575000000000003</v>
      </c>
      <c r="AH64" s="1">
        <v>50.575000000000003</v>
      </c>
      <c r="ALQ64" s="1" t="e">
        <v>#N/A</v>
      </c>
    </row>
    <row r="65" spans="1:1005" ht="15" x14ac:dyDescent="0.25">
      <c r="A65" s="124">
        <v>47209</v>
      </c>
      <c r="B65" s="216"/>
      <c r="C65" s="208">
        <v>100</v>
      </c>
      <c r="D65" s="211">
        <v>100</v>
      </c>
      <c r="E65">
        <v>126.17700000000001</v>
      </c>
      <c r="F65">
        <v>113.29300000000001</v>
      </c>
      <c r="G65" s="1">
        <v>88.426000000000002</v>
      </c>
      <c r="H65" s="1">
        <v>74.963999999999999</v>
      </c>
      <c r="I65" s="1">
        <v>109.718</v>
      </c>
      <c r="J65" s="1">
        <v>82.027000000000001</v>
      </c>
      <c r="K65" s="1">
        <v>67.108000000000004</v>
      </c>
      <c r="L65" s="1">
        <v>71.709999999999994</v>
      </c>
      <c r="M65" s="1">
        <v>139.55099999999999</v>
      </c>
      <c r="N65" s="1">
        <v>83.302999999999997</v>
      </c>
      <c r="O65" s="1">
        <v>117.22199999999999</v>
      </c>
      <c r="P65" s="1">
        <v>133.52500000000001</v>
      </c>
      <c r="Q65" s="1">
        <v>76.355999999999995</v>
      </c>
      <c r="R65" s="1">
        <v>85.7</v>
      </c>
      <c r="S65" s="1">
        <v>72.27</v>
      </c>
      <c r="T65" s="1">
        <v>96.522000000000006</v>
      </c>
      <c r="U65" s="1">
        <v>116.82599999999999</v>
      </c>
      <c r="V65" s="1">
        <v>50.68</v>
      </c>
      <c r="W65" s="1">
        <v>84.481999999999999</v>
      </c>
      <c r="X65" s="1">
        <v>103.21299999999999</v>
      </c>
      <c r="Y65" s="1">
        <v>85.555000000000007</v>
      </c>
      <c r="Z65" s="1">
        <v>145.32900000000001</v>
      </c>
      <c r="AA65" s="1">
        <v>64.620999999999995</v>
      </c>
      <c r="AB65" s="1">
        <v>106.233</v>
      </c>
      <c r="AC65" s="1">
        <v>66.418000000000006</v>
      </c>
      <c r="AD65" s="1">
        <v>66.188999999999993</v>
      </c>
      <c r="AE65" s="34">
        <v>92.950999999999993</v>
      </c>
      <c r="AF65" s="1">
        <v>92.334999999999994</v>
      </c>
      <c r="AG65" s="1">
        <v>94.909000000000006</v>
      </c>
      <c r="AH65" s="1">
        <v>94.909000000000006</v>
      </c>
      <c r="ALQ65" s="1" t="e">
        <v>#N/A</v>
      </c>
    </row>
    <row r="66" spans="1:1005" ht="15" x14ac:dyDescent="0.25">
      <c r="A66" s="124">
        <v>47239</v>
      </c>
      <c r="B66" s="216"/>
      <c r="C66" s="208">
        <v>251</v>
      </c>
      <c r="D66" s="211">
        <v>251</v>
      </c>
      <c r="E66">
        <v>431.22199999999998</v>
      </c>
      <c r="F66" s="1">
        <v>414.27699999999999</v>
      </c>
      <c r="G66" s="1">
        <v>253.67699999999999</v>
      </c>
      <c r="H66" s="1">
        <v>283.05599999999998</v>
      </c>
      <c r="I66" s="1">
        <v>298.83699999999999</v>
      </c>
      <c r="J66" s="1">
        <v>316.66699999999997</v>
      </c>
      <c r="K66" s="1">
        <v>108.85599999999999</v>
      </c>
      <c r="L66" s="1">
        <v>187.12200000000001</v>
      </c>
      <c r="M66" s="1">
        <v>278.83600000000001</v>
      </c>
      <c r="N66" s="1">
        <v>317.66199999999998</v>
      </c>
      <c r="O66" s="1">
        <v>287.23500000000001</v>
      </c>
      <c r="P66" s="1">
        <v>299.07600000000002</v>
      </c>
      <c r="Q66" s="1">
        <v>330.97</v>
      </c>
      <c r="R66" s="1">
        <v>373.80599999999998</v>
      </c>
      <c r="S66" s="1">
        <v>153.98699999999999</v>
      </c>
      <c r="T66" s="1">
        <v>208.345</v>
      </c>
      <c r="U66" s="1">
        <v>180.74100000000001</v>
      </c>
      <c r="V66" s="1">
        <v>125.807</v>
      </c>
      <c r="W66" s="1">
        <v>281.28899999999999</v>
      </c>
      <c r="X66" s="1">
        <v>204.798</v>
      </c>
      <c r="Y66" s="1">
        <v>208.726</v>
      </c>
      <c r="Z66" s="1">
        <v>305.601</v>
      </c>
      <c r="AA66" s="1">
        <v>195.797</v>
      </c>
      <c r="AB66" s="1">
        <v>258.67399999999998</v>
      </c>
      <c r="AC66" s="1">
        <v>222.041</v>
      </c>
      <c r="AD66" s="1">
        <v>160.935</v>
      </c>
      <c r="AE66" s="34">
        <v>252.81800000000001</v>
      </c>
      <c r="AF66" s="1">
        <v>316.56900000000002</v>
      </c>
      <c r="AG66" s="1">
        <v>257.50400000000002</v>
      </c>
      <c r="AH66" s="1">
        <v>257.50400000000002</v>
      </c>
      <c r="ALQ66" s="1" t="e">
        <v>#N/A</v>
      </c>
    </row>
    <row r="67" spans="1:1005" ht="15" x14ac:dyDescent="0.25">
      <c r="A67" s="124">
        <v>47270</v>
      </c>
      <c r="B67" s="216"/>
      <c r="C67" s="208">
        <v>293</v>
      </c>
      <c r="D67" s="211">
        <v>293</v>
      </c>
      <c r="E67">
        <v>352.19900000000001</v>
      </c>
      <c r="F67" s="1">
        <v>579.73199999999997</v>
      </c>
      <c r="G67" s="1">
        <v>257.44600000000003</v>
      </c>
      <c r="H67" s="1">
        <v>402.9</v>
      </c>
      <c r="I67" s="1">
        <v>182.76300000000001</v>
      </c>
      <c r="J67" s="1">
        <v>230.91399999999999</v>
      </c>
      <c r="K67" s="1">
        <v>65.813000000000002</v>
      </c>
      <c r="L67" s="1">
        <v>248.261</v>
      </c>
      <c r="M67" s="1">
        <v>165.904</v>
      </c>
      <c r="N67" s="1">
        <v>336.61900000000003</v>
      </c>
      <c r="O67" s="1">
        <v>216.428</v>
      </c>
      <c r="P67" s="1">
        <v>216.41</v>
      </c>
      <c r="Q67" s="1">
        <v>575.59900000000005</v>
      </c>
      <c r="R67" s="1">
        <v>305.49</v>
      </c>
      <c r="S67" s="1">
        <v>330.34699999999998</v>
      </c>
      <c r="T67" s="1">
        <v>514.19299999999998</v>
      </c>
      <c r="U67" s="1">
        <v>66.108999999999995</v>
      </c>
      <c r="V67" s="1">
        <v>174.226</v>
      </c>
      <c r="W67" s="1">
        <v>395.71100000000001</v>
      </c>
      <c r="X67" s="1">
        <v>415.154</v>
      </c>
      <c r="Y67" s="1">
        <v>353.267</v>
      </c>
      <c r="Z67" s="1">
        <v>460.71100000000001</v>
      </c>
      <c r="AA67" s="1">
        <v>84.766999999999996</v>
      </c>
      <c r="AB67" s="1">
        <v>478.40199999999999</v>
      </c>
      <c r="AC67" s="1">
        <v>225.42099999999999</v>
      </c>
      <c r="AD67" s="1">
        <v>317.92099999999999</v>
      </c>
      <c r="AE67" s="34">
        <v>201.68899999999999</v>
      </c>
      <c r="AF67" s="1">
        <v>475.91500000000002</v>
      </c>
      <c r="AG67" s="1">
        <v>252.203</v>
      </c>
      <c r="AH67" s="1">
        <v>252.203</v>
      </c>
      <c r="ALQ67" s="1" t="e">
        <v>#N/A</v>
      </c>
    </row>
    <row r="68" spans="1:1005" ht="15" x14ac:dyDescent="0.25">
      <c r="A68" s="124">
        <v>47300</v>
      </c>
      <c r="B68" s="216"/>
      <c r="C68" s="208">
        <v>98</v>
      </c>
      <c r="D68" s="211">
        <v>98</v>
      </c>
      <c r="E68">
        <v>118.961</v>
      </c>
      <c r="F68" s="1">
        <v>193.46899999999999</v>
      </c>
      <c r="G68" s="1">
        <v>120.14400000000001</v>
      </c>
      <c r="H68" s="1">
        <v>261.68400000000003</v>
      </c>
      <c r="I68" s="1">
        <v>55.58</v>
      </c>
      <c r="J68" s="1">
        <v>64.778000000000006</v>
      </c>
      <c r="K68" s="1">
        <v>27.271999999999998</v>
      </c>
      <c r="L68" s="1">
        <v>61.944000000000003</v>
      </c>
      <c r="M68" s="1">
        <v>59.073999999999998</v>
      </c>
      <c r="N68" s="1">
        <v>126.366</v>
      </c>
      <c r="O68" s="1">
        <v>77.638999999999996</v>
      </c>
      <c r="P68" s="1">
        <v>73.778000000000006</v>
      </c>
      <c r="Q68" s="1">
        <v>238.42500000000001</v>
      </c>
      <c r="R68" s="1">
        <v>149.79</v>
      </c>
      <c r="S68" s="1">
        <v>81.195999999999998</v>
      </c>
      <c r="T68" s="1">
        <v>263.63900000000001</v>
      </c>
      <c r="U68" s="1">
        <v>31.771000000000001</v>
      </c>
      <c r="V68" s="1">
        <v>60.563000000000002</v>
      </c>
      <c r="W68" s="1">
        <v>114.23699999999999</v>
      </c>
      <c r="X68" s="1">
        <v>135.024</v>
      </c>
      <c r="Y68" s="1">
        <v>106.194</v>
      </c>
      <c r="Z68" s="1">
        <v>144.36500000000001</v>
      </c>
      <c r="AA68" s="1">
        <v>35.978999999999999</v>
      </c>
      <c r="AB68" s="1">
        <v>310.863</v>
      </c>
      <c r="AC68" s="1">
        <v>65.730999999999995</v>
      </c>
      <c r="AD68" s="1">
        <v>141.90899999999999</v>
      </c>
      <c r="AE68" s="34">
        <v>74.087999999999994</v>
      </c>
      <c r="AF68" s="1">
        <v>212.52199999999999</v>
      </c>
      <c r="AG68" s="1">
        <v>71.611000000000004</v>
      </c>
      <c r="AH68" s="1">
        <v>71.611000000000004</v>
      </c>
      <c r="ALQ68" s="1" t="e">
        <v>#N/A</v>
      </c>
    </row>
    <row r="69" spans="1:1005" ht="15" x14ac:dyDescent="0.25">
      <c r="A69" s="124">
        <v>47331</v>
      </c>
      <c r="B69" s="216"/>
      <c r="C69" s="208">
        <v>63</v>
      </c>
      <c r="D69" s="211">
        <v>63</v>
      </c>
      <c r="E69">
        <v>58.662999999999997</v>
      </c>
      <c r="F69">
        <v>92.113</v>
      </c>
      <c r="G69" s="1">
        <v>57.384999999999998</v>
      </c>
      <c r="H69" s="1">
        <v>103.392</v>
      </c>
      <c r="I69" s="1">
        <v>49.500999999999998</v>
      </c>
      <c r="J69" s="1">
        <v>57.779000000000003</v>
      </c>
      <c r="K69" s="1">
        <v>24.262</v>
      </c>
      <c r="L69" s="1">
        <v>46.122999999999998</v>
      </c>
      <c r="M69" s="1">
        <v>41.448</v>
      </c>
      <c r="N69" s="1">
        <v>63.661000000000001</v>
      </c>
      <c r="O69" s="1">
        <v>56.8</v>
      </c>
      <c r="P69" s="1">
        <v>55.031999999999996</v>
      </c>
      <c r="Q69" s="1">
        <v>85.509</v>
      </c>
      <c r="R69" s="1">
        <v>60.094000000000001</v>
      </c>
      <c r="S69" s="1">
        <v>57.115000000000002</v>
      </c>
      <c r="T69" s="1">
        <v>77.923000000000002</v>
      </c>
      <c r="U69" s="1">
        <v>32.963999999999999</v>
      </c>
      <c r="V69" s="1">
        <v>44.640999999999998</v>
      </c>
      <c r="W69" s="1">
        <v>64.566999999999993</v>
      </c>
      <c r="X69" s="1">
        <v>58.570999999999998</v>
      </c>
      <c r="Y69" s="1">
        <v>58.488</v>
      </c>
      <c r="Z69" s="1">
        <v>70.23</v>
      </c>
      <c r="AA69" s="1">
        <v>30.079000000000001</v>
      </c>
      <c r="AB69" s="1">
        <v>92.361000000000004</v>
      </c>
      <c r="AC69" s="1">
        <v>43.917999999999999</v>
      </c>
      <c r="AD69" s="1">
        <v>61.268999999999998</v>
      </c>
      <c r="AE69" s="34">
        <v>60.893999999999998</v>
      </c>
      <c r="AF69" s="1">
        <v>75.299000000000007</v>
      </c>
      <c r="AG69" s="1">
        <v>46.639000000000003</v>
      </c>
      <c r="AH69" s="1">
        <v>46.639000000000003</v>
      </c>
      <c r="ALQ69" s="1" t="e">
        <v>#N/A</v>
      </c>
    </row>
    <row r="70" spans="1:1005" ht="15" x14ac:dyDescent="0.25">
      <c r="A70" s="124">
        <v>47362</v>
      </c>
      <c r="B70" s="216"/>
      <c r="C70" s="208">
        <v>42</v>
      </c>
      <c r="D70" s="211">
        <v>42</v>
      </c>
      <c r="E70">
        <v>44.213999999999999</v>
      </c>
      <c r="F70">
        <v>66.212999999999994</v>
      </c>
      <c r="G70" s="1">
        <v>37.384999999999998</v>
      </c>
      <c r="H70" s="1">
        <v>55.581000000000003</v>
      </c>
      <c r="I70" s="1">
        <v>37.197000000000003</v>
      </c>
      <c r="J70" s="1">
        <v>34.857999999999997</v>
      </c>
      <c r="K70" s="1">
        <v>23.512</v>
      </c>
      <c r="L70" s="1">
        <v>66.076999999999998</v>
      </c>
      <c r="M70" s="1">
        <v>41.418999999999997</v>
      </c>
      <c r="N70" s="1">
        <v>40.793999999999997</v>
      </c>
      <c r="O70" s="1">
        <v>41.845999999999997</v>
      </c>
      <c r="P70" s="1">
        <v>50.548999999999999</v>
      </c>
      <c r="Q70" s="1">
        <v>49.610999999999997</v>
      </c>
      <c r="R70" s="1">
        <v>40.54</v>
      </c>
      <c r="S70" s="1">
        <v>33.031999999999996</v>
      </c>
      <c r="T70" s="1">
        <v>45.06</v>
      </c>
      <c r="U70" s="1">
        <v>26.75</v>
      </c>
      <c r="V70" s="1">
        <v>60.811</v>
      </c>
      <c r="W70" s="1">
        <v>58.905999999999999</v>
      </c>
      <c r="X70" s="1">
        <v>42.195999999999998</v>
      </c>
      <c r="Y70" s="1">
        <v>39.430999999999997</v>
      </c>
      <c r="Z70" s="1">
        <v>43.368000000000002</v>
      </c>
      <c r="AA70" s="1">
        <v>24.727</v>
      </c>
      <c r="AB70" s="1">
        <v>48.073999999999998</v>
      </c>
      <c r="AC70" s="1">
        <v>40.563000000000002</v>
      </c>
      <c r="AD70" s="1">
        <v>38.011000000000003</v>
      </c>
      <c r="AE70" s="34">
        <v>44.774999999999999</v>
      </c>
      <c r="AF70" s="1">
        <v>55.01</v>
      </c>
      <c r="AG70" s="1">
        <v>39.222999999999999</v>
      </c>
      <c r="AH70" s="1">
        <v>39.222999999999999</v>
      </c>
      <c r="ALQ70" s="1" t="e">
        <v>#N/A</v>
      </c>
    </row>
    <row r="71" spans="1:1005" ht="15" x14ac:dyDescent="0.25">
      <c r="A71" s="124"/>
      <c r="B71" s="216"/>
      <c r="C71" s="208"/>
      <c r="D71" s="211"/>
      <c r="E71"/>
      <c r="F71" s="8"/>
      <c r="ALQ71" s="1" t="e">
        <v>#N/A</v>
      </c>
    </row>
    <row r="72" spans="1:1005" ht="15" x14ac:dyDescent="0.25">
      <c r="A72" s="147"/>
      <c r="B72" s="216"/>
      <c r="C72" s="208"/>
      <c r="D72" s="211"/>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LQ72" s="1" t="e">
        <v>#N/A</v>
      </c>
    </row>
    <row r="73" spans="1:1005" ht="15" x14ac:dyDescent="0.25">
      <c r="A73" s="147"/>
      <c r="B73" s="216"/>
      <c r="C73" s="208"/>
      <c r="D73" s="211"/>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row>
    <row r="74" spans="1:1005" ht="15" x14ac:dyDescent="0.25">
      <c r="A74" s="147"/>
      <c r="B74" s="216"/>
      <c r="C74" s="208"/>
      <c r="D74" s="211"/>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row>
    <row r="75" spans="1:1005" ht="15" x14ac:dyDescent="0.25">
      <c r="A75" s="147"/>
      <c r="B75" s="216"/>
      <c r="C75" s="208"/>
      <c r="D75" s="211"/>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row>
    <row r="76" spans="1:1005" ht="15" x14ac:dyDescent="0.25">
      <c r="A76" s="147"/>
      <c r="B76" s="216"/>
      <c r="C76" s="208"/>
      <c r="D76" s="211"/>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row>
    <row r="77" spans="1:1005" ht="15" x14ac:dyDescent="0.25">
      <c r="A77" s="147"/>
      <c r="B77" s="216"/>
      <c r="C77" s="208"/>
      <c r="D77" s="211"/>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row>
    <row r="78" spans="1:1005" ht="15" x14ac:dyDescent="0.25">
      <c r="A78" s="147"/>
      <c r="B78" s="216"/>
      <c r="C78" s="208"/>
      <c r="D78" s="211"/>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row>
    <row r="79" spans="1:1005" ht="15" x14ac:dyDescent="0.25">
      <c r="A79" s="147"/>
      <c r="B79" s="216"/>
      <c r="C79" s="208"/>
      <c r="D79" s="211"/>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row>
    <row r="80" spans="1:1005" ht="15" x14ac:dyDescent="0.25">
      <c r="A80" s="147"/>
      <c r="B80" s="216"/>
      <c r="C80" s="208"/>
      <c r="D80" s="211"/>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row>
    <row r="81" spans="2:4" ht="12.75" customHeight="1" x14ac:dyDescent="0.25">
      <c r="B81" s="223"/>
      <c r="C81" s="120"/>
      <c r="D81" s="24"/>
    </row>
    <row r="82" spans="2:4" ht="12.75" customHeight="1" x14ac:dyDescent="0.25">
      <c r="B82" s="223"/>
      <c r="C82" s="120"/>
      <c r="D82" s="24"/>
    </row>
    <row r="83" spans="2:4" ht="12.75" customHeight="1" x14ac:dyDescent="0.25">
      <c r="B83" s="223"/>
      <c r="C83" s="120"/>
      <c r="D83" s="24"/>
    </row>
    <row r="84" spans="2:4" ht="12.75" customHeight="1" x14ac:dyDescent="0.25">
      <c r="B84" s="223"/>
      <c r="C84" s="120"/>
      <c r="D84" s="24"/>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109375" defaultRowHeight="12.75" customHeight="1" x14ac:dyDescent="0.25"/>
  <cols>
    <col min="1" max="4" width="7.5703125" style="2" customWidth="1"/>
    <col min="5" max="30" width="8" style="1" customWidth="1"/>
    <col min="31" max="31" width="9" style="1" customWidth="1"/>
    <col min="32" max="54" width="8.7109375" style="1" customWidth="1"/>
    <col min="55" max="16384" width="18.7109375" style="1"/>
  </cols>
  <sheetData>
    <row r="1" spans="1:39" ht="15" x14ac:dyDescent="0.25">
      <c r="A1" s="12"/>
      <c r="B1" s="254"/>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4"/>
      <c r="AC1" s="254"/>
      <c r="AD1" s="254"/>
      <c r="AE1" s="254"/>
      <c r="AF1" s="254"/>
      <c r="AG1" s="254"/>
      <c r="AH1" s="254"/>
      <c r="AI1" s="2"/>
      <c r="AJ1" s="2"/>
      <c r="AK1" s="2"/>
      <c r="AL1" s="2"/>
      <c r="AM1" s="2"/>
    </row>
    <row r="2" spans="1:39" s="2" customFormat="1" ht="15" x14ac:dyDescent="0.25">
      <c r="A2" s="12"/>
      <c r="B2" s="113" t="s">
        <v>46</v>
      </c>
      <c r="C2" s="113" t="s">
        <v>45</v>
      </c>
      <c r="D2" s="113" t="s">
        <v>47</v>
      </c>
      <c r="E2" s="113">
        <v>1991</v>
      </c>
      <c r="F2" s="113">
        <v>1992</v>
      </c>
      <c r="G2" s="113">
        <v>1993</v>
      </c>
      <c r="H2" s="113">
        <v>1994</v>
      </c>
      <c r="I2" s="113">
        <v>1995</v>
      </c>
      <c r="J2" s="113">
        <v>1996</v>
      </c>
      <c r="K2" s="113">
        <v>1997</v>
      </c>
      <c r="L2" s="113">
        <v>1998</v>
      </c>
      <c r="M2" s="113">
        <v>1999</v>
      </c>
      <c r="N2" s="113">
        <v>2000</v>
      </c>
      <c r="O2" s="113">
        <v>2001</v>
      </c>
      <c r="P2" s="113">
        <v>2002</v>
      </c>
      <c r="Q2" s="113">
        <v>2003</v>
      </c>
      <c r="R2" s="113">
        <v>2004</v>
      </c>
      <c r="S2" s="113">
        <v>2005</v>
      </c>
      <c r="T2" s="113">
        <v>2006</v>
      </c>
      <c r="U2" s="113">
        <v>2007</v>
      </c>
      <c r="V2" s="113">
        <v>2008</v>
      </c>
      <c r="W2" s="113">
        <v>2009</v>
      </c>
      <c r="X2" s="113">
        <v>2010</v>
      </c>
      <c r="Y2" s="113">
        <v>2011</v>
      </c>
      <c r="Z2" s="113">
        <v>2012</v>
      </c>
      <c r="AA2" s="113">
        <v>2013</v>
      </c>
      <c r="AB2" s="113">
        <v>2014</v>
      </c>
      <c r="AC2" s="113">
        <v>2015</v>
      </c>
      <c r="AD2" s="113">
        <v>2016</v>
      </c>
      <c r="AE2" s="113">
        <v>2017</v>
      </c>
      <c r="AF2" s="113">
        <v>2018</v>
      </c>
      <c r="AG2" s="113">
        <v>2019</v>
      </c>
      <c r="AH2" s="113">
        <v>2020</v>
      </c>
    </row>
    <row r="3" spans="1:39" s="2" customFormat="1" ht="15" x14ac:dyDescent="0.25">
      <c r="A3" s="1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39" ht="15" x14ac:dyDescent="0.25">
      <c r="A4" s="104">
        <v>45352</v>
      </c>
      <c r="B4" s="212"/>
      <c r="C4" s="213">
        <v>48</v>
      </c>
      <c r="D4" s="217">
        <v>48</v>
      </c>
      <c r="E4" s="8">
        <v>39.828000000000003</v>
      </c>
      <c r="F4" s="8">
        <v>53.744999999999997</v>
      </c>
      <c r="G4" s="8">
        <v>52.573</v>
      </c>
      <c r="H4" s="8">
        <v>54.066000000000003</v>
      </c>
      <c r="I4" s="8">
        <v>55.984000000000002</v>
      </c>
      <c r="J4" s="8">
        <v>47.402000000000001</v>
      </c>
      <c r="K4" s="8">
        <v>54.215000000000003</v>
      </c>
      <c r="L4" s="8">
        <v>51.167999999999999</v>
      </c>
      <c r="M4" s="8">
        <v>48.515999999999998</v>
      </c>
      <c r="N4" s="8">
        <v>42.182000000000002</v>
      </c>
      <c r="O4" s="8">
        <v>46.948</v>
      </c>
      <c r="P4" s="8">
        <v>39.887</v>
      </c>
      <c r="Q4" s="8">
        <v>47.484000000000002</v>
      </c>
      <c r="R4" s="8">
        <v>59.14</v>
      </c>
      <c r="S4" s="8">
        <v>46.113</v>
      </c>
      <c r="T4" s="8">
        <v>38.439</v>
      </c>
      <c r="U4" s="8">
        <v>72.128</v>
      </c>
      <c r="V4" s="8">
        <v>38.713999999999999</v>
      </c>
      <c r="W4" s="8">
        <v>49.566000000000003</v>
      </c>
      <c r="X4" s="8">
        <v>45.23</v>
      </c>
      <c r="Y4" s="8">
        <v>40.069000000000003</v>
      </c>
      <c r="Z4" s="8">
        <v>63.317</v>
      </c>
      <c r="AA4" s="8">
        <v>48.573999999999998</v>
      </c>
      <c r="AB4" s="8">
        <v>45.145000000000003</v>
      </c>
      <c r="AC4" s="8">
        <v>63.048000000000002</v>
      </c>
      <c r="AD4" s="8">
        <v>52.259</v>
      </c>
      <c r="AE4" s="8">
        <v>67.299000000000007</v>
      </c>
      <c r="AF4" s="8">
        <v>42.662999999999997</v>
      </c>
      <c r="AG4" s="8">
        <v>40.18</v>
      </c>
      <c r="AH4" s="91">
        <v>45.137999999999998</v>
      </c>
    </row>
    <row r="5" spans="1:39" ht="15" x14ac:dyDescent="0.25">
      <c r="A5" s="104">
        <v>45383</v>
      </c>
      <c r="B5" s="214"/>
      <c r="C5" s="204">
        <v>48</v>
      </c>
      <c r="D5" s="218">
        <v>70</v>
      </c>
      <c r="E5" s="8">
        <v>66.844999999999999</v>
      </c>
      <c r="F5" s="8">
        <v>78.379000000000005</v>
      </c>
      <c r="G5" s="8">
        <v>63.469000000000001</v>
      </c>
      <c r="H5" s="8">
        <v>94.144000000000005</v>
      </c>
      <c r="I5" s="8">
        <v>66.375</v>
      </c>
      <c r="J5" s="8">
        <v>79.738</v>
      </c>
      <c r="K5" s="8">
        <v>55.122999999999998</v>
      </c>
      <c r="L5" s="8">
        <v>71.94</v>
      </c>
      <c r="M5" s="8">
        <v>55.661000000000001</v>
      </c>
      <c r="N5" s="8">
        <v>72.076999999999998</v>
      </c>
      <c r="O5" s="8">
        <v>59.792999999999999</v>
      </c>
      <c r="P5" s="8">
        <v>71.269000000000005</v>
      </c>
      <c r="Q5" s="8">
        <v>74.444999999999993</v>
      </c>
      <c r="R5" s="8">
        <v>84.664000000000001</v>
      </c>
      <c r="S5" s="8">
        <v>63.042000000000002</v>
      </c>
      <c r="T5" s="8">
        <v>78.888000000000005</v>
      </c>
      <c r="U5" s="8">
        <v>77.393000000000001</v>
      </c>
      <c r="V5" s="8">
        <v>37.168999999999997</v>
      </c>
      <c r="W5" s="8">
        <v>78.573999999999998</v>
      </c>
      <c r="X5" s="8">
        <v>68.043999999999997</v>
      </c>
      <c r="Y5" s="8">
        <v>51.326000000000001</v>
      </c>
      <c r="Z5" s="8">
        <v>107.238</v>
      </c>
      <c r="AA5" s="8">
        <v>57.369</v>
      </c>
      <c r="AB5" s="8">
        <v>60.16</v>
      </c>
      <c r="AC5" s="8">
        <v>68.730999999999995</v>
      </c>
      <c r="AD5" s="8">
        <v>96.388999999999996</v>
      </c>
      <c r="AE5" s="8">
        <v>84.228999999999999</v>
      </c>
      <c r="AF5" s="8">
        <v>66.578000000000003</v>
      </c>
      <c r="AG5" s="8">
        <v>81.884</v>
      </c>
      <c r="AH5" s="91">
        <v>57.292999999999999</v>
      </c>
    </row>
    <row r="6" spans="1:39" ht="15" x14ac:dyDescent="0.25">
      <c r="A6" s="104">
        <v>45413</v>
      </c>
      <c r="B6" s="214"/>
      <c r="C6" s="204">
        <v>89</v>
      </c>
      <c r="D6" s="218">
        <v>130</v>
      </c>
      <c r="E6" s="8">
        <v>126.145</v>
      </c>
      <c r="F6" s="8">
        <v>205.72499999999999</v>
      </c>
      <c r="G6" s="8">
        <v>213.36</v>
      </c>
      <c r="H6" s="8">
        <v>189.601</v>
      </c>
      <c r="I6" s="8">
        <v>84.135999999999996</v>
      </c>
      <c r="J6" s="8">
        <v>82.149000000000001</v>
      </c>
      <c r="K6" s="8">
        <v>151.018</v>
      </c>
      <c r="L6" s="8">
        <v>126.613</v>
      </c>
      <c r="M6" s="8">
        <v>115.303</v>
      </c>
      <c r="N6" s="8">
        <v>162.422</v>
      </c>
      <c r="O6" s="8">
        <v>155.57400000000001</v>
      </c>
      <c r="P6" s="8">
        <v>85.977999999999994</v>
      </c>
      <c r="Q6" s="8">
        <v>87.346000000000004</v>
      </c>
      <c r="R6" s="8">
        <v>127.357</v>
      </c>
      <c r="S6" s="8">
        <v>142.35</v>
      </c>
      <c r="T6" s="8">
        <v>155.714</v>
      </c>
      <c r="U6" s="8">
        <v>213.548</v>
      </c>
      <c r="V6" s="8">
        <v>113.149</v>
      </c>
      <c r="W6" s="8">
        <v>132.643</v>
      </c>
      <c r="X6" s="8">
        <v>50.271999999999998</v>
      </c>
      <c r="Y6" s="8">
        <v>98.835999999999999</v>
      </c>
      <c r="Z6" s="8">
        <v>144.52199999999999</v>
      </c>
      <c r="AA6" s="8">
        <v>136.46799999999999</v>
      </c>
      <c r="AB6" s="8">
        <v>110.44499999999999</v>
      </c>
      <c r="AC6" s="8">
        <v>124.571</v>
      </c>
      <c r="AD6" s="8">
        <v>158.16399999999999</v>
      </c>
      <c r="AE6" s="8">
        <v>142.596</v>
      </c>
      <c r="AF6" s="8">
        <v>195.25</v>
      </c>
      <c r="AG6" s="8">
        <v>85.272999999999996</v>
      </c>
      <c r="AH6" s="91">
        <v>111.22799999999999</v>
      </c>
    </row>
    <row r="7" spans="1:39" ht="15" x14ac:dyDescent="0.25">
      <c r="A7" s="104">
        <v>45444</v>
      </c>
      <c r="B7" s="214"/>
      <c r="C7" s="204">
        <v>181</v>
      </c>
      <c r="D7" s="218">
        <v>265</v>
      </c>
      <c r="E7" s="8">
        <v>413.37400000000002</v>
      </c>
      <c r="F7" s="8">
        <v>89.766999999999996</v>
      </c>
      <c r="G7" s="8">
        <v>353.029</v>
      </c>
      <c r="H7" s="8">
        <v>148.136</v>
      </c>
      <c r="I7" s="8">
        <v>454.61099999999999</v>
      </c>
      <c r="J7" s="8">
        <v>340.61500000000001</v>
      </c>
      <c r="K7" s="8">
        <v>297.25299999999999</v>
      </c>
      <c r="L7" s="8">
        <v>283.71600000000001</v>
      </c>
      <c r="M7" s="8">
        <v>359.31799999999998</v>
      </c>
      <c r="N7" s="8">
        <v>173.27600000000001</v>
      </c>
      <c r="O7" s="8">
        <v>159.27099999999999</v>
      </c>
      <c r="P7" s="8">
        <v>267.04500000000002</v>
      </c>
      <c r="Q7" s="8">
        <v>253.381</v>
      </c>
      <c r="R7" s="8">
        <v>222.62899999999999</v>
      </c>
      <c r="S7" s="8">
        <v>320.423</v>
      </c>
      <c r="T7" s="8">
        <v>133.32400000000001</v>
      </c>
      <c r="U7" s="8">
        <v>85.837000000000003</v>
      </c>
      <c r="V7" s="8">
        <v>256.065</v>
      </c>
      <c r="W7" s="8">
        <v>407.98599999999999</v>
      </c>
      <c r="X7" s="8">
        <v>290.72800000000001</v>
      </c>
      <c r="Y7" s="8">
        <v>309.58999999999997</v>
      </c>
      <c r="Z7" s="8">
        <v>125.72199999999999</v>
      </c>
      <c r="AA7" s="8">
        <v>170.422</v>
      </c>
      <c r="AB7" s="8">
        <v>243.54499999999999</v>
      </c>
      <c r="AC7" s="8">
        <v>246.28700000000001</v>
      </c>
      <c r="AD7" s="8">
        <v>324.34699999999998</v>
      </c>
      <c r="AE7" s="8">
        <v>262.18</v>
      </c>
      <c r="AF7" s="8">
        <v>317.50900000000001</v>
      </c>
      <c r="AG7" s="8">
        <v>262.95499999999998</v>
      </c>
      <c r="AH7" s="91">
        <v>290.35399999999998</v>
      </c>
    </row>
    <row r="8" spans="1:39" ht="15" x14ac:dyDescent="0.25">
      <c r="A8" s="104">
        <v>45474</v>
      </c>
      <c r="B8" s="214"/>
      <c r="C8" s="204">
        <v>82</v>
      </c>
      <c r="D8" s="218">
        <v>120</v>
      </c>
      <c r="E8" s="8">
        <v>191.851</v>
      </c>
      <c r="F8" s="8">
        <v>46.174999999999997</v>
      </c>
      <c r="G8" s="8">
        <v>200.417</v>
      </c>
      <c r="H8" s="8">
        <v>29.731999999999999</v>
      </c>
      <c r="I8" s="8">
        <v>408.1</v>
      </c>
      <c r="J8" s="8">
        <v>140.261</v>
      </c>
      <c r="K8" s="8">
        <v>105.215</v>
      </c>
      <c r="L8" s="8">
        <v>314.55500000000001</v>
      </c>
      <c r="M8" s="8">
        <v>190.53</v>
      </c>
      <c r="N8" s="8">
        <v>43.048999999999999</v>
      </c>
      <c r="O8" s="8">
        <v>43.542999999999999</v>
      </c>
      <c r="P8" s="8">
        <v>99.89</v>
      </c>
      <c r="Q8" s="8">
        <v>81.75</v>
      </c>
      <c r="R8" s="8">
        <v>128.76400000000001</v>
      </c>
      <c r="S8" s="8">
        <v>204.14500000000001</v>
      </c>
      <c r="T8" s="8">
        <v>26.358000000000001</v>
      </c>
      <c r="U8" s="8">
        <v>19.030999999999999</v>
      </c>
      <c r="V8" s="8">
        <v>160.65799999999999</v>
      </c>
      <c r="W8" s="8">
        <v>283.60000000000002</v>
      </c>
      <c r="X8" s="8">
        <v>253.65</v>
      </c>
      <c r="Y8" s="8">
        <v>446.18</v>
      </c>
      <c r="Z8" s="8">
        <v>28</v>
      </c>
      <c r="AA8" s="8">
        <v>60.944000000000003</v>
      </c>
      <c r="AB8" s="8">
        <v>128.93600000000001</v>
      </c>
      <c r="AC8" s="8">
        <v>106.90600000000001</v>
      </c>
      <c r="AD8" s="8">
        <v>102.239</v>
      </c>
      <c r="AE8" s="8">
        <v>99.233000000000004</v>
      </c>
      <c r="AF8" s="8">
        <v>111.236</v>
      </c>
      <c r="AG8" s="8">
        <v>170.761</v>
      </c>
      <c r="AH8" s="91">
        <v>134.559</v>
      </c>
    </row>
    <row r="9" spans="1:39" ht="15" x14ac:dyDescent="0.25">
      <c r="A9" s="104">
        <v>45505</v>
      </c>
      <c r="B9" s="214"/>
      <c r="C9" s="204">
        <v>39</v>
      </c>
      <c r="D9" s="218">
        <v>50</v>
      </c>
      <c r="E9" s="8">
        <v>79.453999999999994</v>
      </c>
      <c r="F9" s="8">
        <v>26.757000000000001</v>
      </c>
      <c r="G9" s="8">
        <v>157.691</v>
      </c>
      <c r="H9" s="8">
        <v>27.335999999999999</v>
      </c>
      <c r="I9" s="8">
        <v>136.77500000000001</v>
      </c>
      <c r="J9" s="8">
        <v>51.960999999999999</v>
      </c>
      <c r="K9" s="8">
        <v>71.097999999999999</v>
      </c>
      <c r="L9" s="8">
        <v>102.375</v>
      </c>
      <c r="M9" s="8">
        <v>70.001000000000005</v>
      </c>
      <c r="N9" s="8">
        <v>29.571999999999999</v>
      </c>
      <c r="O9" s="8">
        <v>28.521000000000001</v>
      </c>
      <c r="P9" s="8">
        <v>42.009</v>
      </c>
      <c r="Q9" s="8">
        <v>37.898000000000003</v>
      </c>
      <c r="R9" s="8">
        <v>53.828000000000003</v>
      </c>
      <c r="S9" s="8">
        <v>70.796000000000006</v>
      </c>
      <c r="T9" s="8">
        <v>26.765999999999998</v>
      </c>
      <c r="U9" s="8">
        <v>32.390999999999998</v>
      </c>
      <c r="V9" s="8">
        <v>53.829000000000001</v>
      </c>
      <c r="W9" s="8">
        <v>84.566000000000003</v>
      </c>
      <c r="X9" s="8">
        <v>78.738</v>
      </c>
      <c r="Y9" s="8">
        <v>128.928</v>
      </c>
      <c r="Z9" s="8">
        <v>24.436</v>
      </c>
      <c r="AA9" s="8">
        <v>33.616999999999997</v>
      </c>
      <c r="AB9" s="8">
        <v>51.865000000000002</v>
      </c>
      <c r="AC9" s="8">
        <v>43.281999999999996</v>
      </c>
      <c r="AD9" s="8">
        <v>46.331000000000003</v>
      </c>
      <c r="AE9" s="8">
        <v>44.581000000000003</v>
      </c>
      <c r="AF9" s="8">
        <v>46.862000000000002</v>
      </c>
      <c r="AG9" s="8">
        <v>60.914999999999999</v>
      </c>
      <c r="AH9" s="91">
        <v>48.134999999999998</v>
      </c>
    </row>
    <row r="10" spans="1:39" ht="15" x14ac:dyDescent="0.25">
      <c r="A10" s="104">
        <v>45536</v>
      </c>
      <c r="B10" s="214"/>
      <c r="C10" s="204">
        <v>45</v>
      </c>
      <c r="D10" s="218">
        <v>40</v>
      </c>
      <c r="E10" s="8">
        <v>61.6</v>
      </c>
      <c r="F10" s="8">
        <v>27.545000000000002</v>
      </c>
      <c r="G10" s="8">
        <v>60.02</v>
      </c>
      <c r="H10" s="8">
        <v>25.006</v>
      </c>
      <c r="I10" s="8">
        <v>59.194000000000003</v>
      </c>
      <c r="J10" s="8">
        <v>34.536000000000001</v>
      </c>
      <c r="K10" s="8">
        <v>57.161000000000001</v>
      </c>
      <c r="L10" s="8">
        <v>48.515000000000001</v>
      </c>
      <c r="M10" s="8">
        <v>55.764000000000003</v>
      </c>
      <c r="N10" s="8">
        <v>35.822000000000003</v>
      </c>
      <c r="O10" s="8">
        <v>24.582000000000001</v>
      </c>
      <c r="P10" s="8">
        <v>39.189</v>
      </c>
      <c r="Q10" s="8">
        <v>36.15</v>
      </c>
      <c r="R10" s="8">
        <v>46.92</v>
      </c>
      <c r="S10" s="8">
        <v>40.511000000000003</v>
      </c>
      <c r="T10" s="8">
        <v>24.777999999999999</v>
      </c>
      <c r="U10" s="8">
        <v>28.166</v>
      </c>
      <c r="V10" s="8">
        <v>41.38</v>
      </c>
      <c r="W10" s="8">
        <v>42.725000000000001</v>
      </c>
      <c r="X10" s="8">
        <v>46.1</v>
      </c>
      <c r="Y10" s="8">
        <v>58.326999999999998</v>
      </c>
      <c r="Z10" s="8">
        <v>21.382000000000001</v>
      </c>
      <c r="AA10" s="8">
        <v>35.957000000000001</v>
      </c>
      <c r="AB10" s="8">
        <v>42.674999999999997</v>
      </c>
      <c r="AC10" s="8">
        <v>33.014000000000003</v>
      </c>
      <c r="AD10" s="8">
        <v>39.488999999999997</v>
      </c>
      <c r="AE10" s="8">
        <v>40.796999999999997</v>
      </c>
      <c r="AF10" s="8">
        <v>32.189</v>
      </c>
      <c r="AG10" s="8">
        <v>45.290999999999997</v>
      </c>
      <c r="AH10" s="91">
        <v>32.4</v>
      </c>
    </row>
    <row r="11" spans="1:39" ht="15" x14ac:dyDescent="0.25">
      <c r="A11" s="104">
        <v>45566</v>
      </c>
      <c r="B11" s="214"/>
      <c r="C11" s="204">
        <v>39</v>
      </c>
      <c r="D11" s="218">
        <v>46</v>
      </c>
      <c r="E11" s="8">
        <v>44.338999999999999</v>
      </c>
      <c r="F11" s="8">
        <v>27.260999999999999</v>
      </c>
      <c r="G11" s="8">
        <v>51.368000000000002</v>
      </c>
      <c r="H11" s="8">
        <v>37.496000000000002</v>
      </c>
      <c r="I11" s="8">
        <v>55.625999999999998</v>
      </c>
      <c r="J11" s="8">
        <v>38.381999999999998</v>
      </c>
      <c r="K11" s="8">
        <v>58.683</v>
      </c>
      <c r="L11" s="8">
        <v>50.804000000000002</v>
      </c>
      <c r="M11" s="8">
        <v>41.527000000000001</v>
      </c>
      <c r="N11" s="8">
        <v>36.298000000000002</v>
      </c>
      <c r="O11" s="8">
        <v>27.8</v>
      </c>
      <c r="P11" s="8">
        <v>41.238999999999997</v>
      </c>
      <c r="Q11" s="8">
        <v>31.641999999999999</v>
      </c>
      <c r="R11" s="8">
        <v>46.45</v>
      </c>
      <c r="S11" s="8">
        <v>43.427999999999997</v>
      </c>
      <c r="T11" s="8">
        <v>43.720999999999997</v>
      </c>
      <c r="U11" s="8">
        <v>46.655000000000001</v>
      </c>
      <c r="V11" s="8">
        <v>38.996000000000002</v>
      </c>
      <c r="W11" s="8">
        <v>48.209000000000003</v>
      </c>
      <c r="X11" s="8">
        <v>39.643000000000001</v>
      </c>
      <c r="Y11" s="8">
        <v>55.713999999999999</v>
      </c>
      <c r="Z11" s="8">
        <v>25.594999999999999</v>
      </c>
      <c r="AA11" s="8">
        <v>41.442999999999998</v>
      </c>
      <c r="AB11" s="8">
        <v>97.724999999999994</v>
      </c>
      <c r="AC11" s="8">
        <v>43.731000000000002</v>
      </c>
      <c r="AD11" s="8">
        <v>75.259</v>
      </c>
      <c r="AE11" s="8">
        <v>55.207000000000001</v>
      </c>
      <c r="AF11" s="8">
        <v>37.015999999999998</v>
      </c>
      <c r="AG11" s="8">
        <v>44.735999999999997</v>
      </c>
      <c r="AH11" s="91">
        <v>33.546999999999997</v>
      </c>
    </row>
    <row r="12" spans="1:39" ht="15" x14ac:dyDescent="0.25">
      <c r="A12" s="104">
        <v>45597</v>
      </c>
      <c r="B12" s="214"/>
      <c r="C12" s="204">
        <v>39</v>
      </c>
      <c r="D12" s="218">
        <v>42</v>
      </c>
      <c r="E12" s="8">
        <v>43.865000000000002</v>
      </c>
      <c r="F12" s="8">
        <v>28.545999999999999</v>
      </c>
      <c r="G12" s="8">
        <v>43.122999999999998</v>
      </c>
      <c r="H12" s="8">
        <v>34.726999999999997</v>
      </c>
      <c r="I12" s="8">
        <v>49.389000000000003</v>
      </c>
      <c r="J12" s="8">
        <v>39.51</v>
      </c>
      <c r="K12" s="8">
        <v>40.366</v>
      </c>
      <c r="L12" s="8">
        <v>41.497999999999998</v>
      </c>
      <c r="M12" s="8">
        <v>37.869</v>
      </c>
      <c r="N12" s="8">
        <v>32.850999999999999</v>
      </c>
      <c r="O12" s="8">
        <v>36.442999999999998</v>
      </c>
      <c r="P12" s="8">
        <v>35.485999999999997</v>
      </c>
      <c r="Q12" s="8">
        <v>32.39</v>
      </c>
      <c r="R12" s="8">
        <v>46.631999999999998</v>
      </c>
      <c r="S12" s="8">
        <v>39.533000000000001</v>
      </c>
      <c r="T12" s="8">
        <v>33.621000000000002</v>
      </c>
      <c r="U12" s="8">
        <v>39.345999999999997</v>
      </c>
      <c r="V12" s="8">
        <v>40.844000000000001</v>
      </c>
      <c r="W12" s="8">
        <v>45.7</v>
      </c>
      <c r="X12" s="8">
        <v>39.235999999999997</v>
      </c>
      <c r="Y12" s="8">
        <v>48.643000000000001</v>
      </c>
      <c r="Z12" s="8">
        <v>32.805999999999997</v>
      </c>
      <c r="AA12" s="8">
        <v>35.210999999999999</v>
      </c>
      <c r="AB12" s="8">
        <v>49.9</v>
      </c>
      <c r="AC12" s="8">
        <v>35.136000000000003</v>
      </c>
      <c r="AD12" s="8">
        <v>75.525000000000006</v>
      </c>
      <c r="AE12" s="8">
        <v>45.704999999999998</v>
      </c>
      <c r="AF12" s="8">
        <v>37.823999999999998</v>
      </c>
      <c r="AG12" s="8">
        <v>37.887</v>
      </c>
      <c r="AH12" s="91">
        <v>37.753</v>
      </c>
    </row>
    <row r="13" spans="1:39" ht="15" x14ac:dyDescent="0.25">
      <c r="A13" s="104">
        <v>45627</v>
      </c>
      <c r="B13" s="214"/>
      <c r="C13" s="204">
        <v>32</v>
      </c>
      <c r="D13" s="218">
        <v>32</v>
      </c>
      <c r="E13" s="8">
        <v>37.999000000000002</v>
      </c>
      <c r="F13" s="8">
        <v>24.645</v>
      </c>
      <c r="G13" s="8">
        <v>36.465000000000003</v>
      </c>
      <c r="H13" s="8">
        <v>27.771000000000001</v>
      </c>
      <c r="I13" s="8">
        <v>48.029000000000003</v>
      </c>
      <c r="J13" s="8">
        <v>36.695</v>
      </c>
      <c r="K13" s="8">
        <v>32.066000000000003</v>
      </c>
      <c r="L13" s="8">
        <v>36.551000000000002</v>
      </c>
      <c r="M13" s="8">
        <v>32.908999999999999</v>
      </c>
      <c r="N13" s="8">
        <v>26.960999999999999</v>
      </c>
      <c r="O13" s="8">
        <v>28.218</v>
      </c>
      <c r="P13" s="8">
        <v>29.635999999999999</v>
      </c>
      <c r="Q13" s="8">
        <v>27.85</v>
      </c>
      <c r="R13" s="8">
        <v>33.292999999999999</v>
      </c>
      <c r="S13" s="8">
        <v>34.558</v>
      </c>
      <c r="T13" s="8">
        <v>29.184000000000001</v>
      </c>
      <c r="U13" s="8">
        <v>29.02</v>
      </c>
      <c r="V13" s="8">
        <v>32.460999999999999</v>
      </c>
      <c r="W13" s="8">
        <v>36.860999999999997</v>
      </c>
      <c r="X13" s="8">
        <v>33.194000000000003</v>
      </c>
      <c r="Y13" s="8">
        <v>39.570999999999998</v>
      </c>
      <c r="Z13" s="8">
        <v>27.396999999999998</v>
      </c>
      <c r="AA13" s="8">
        <v>28.42</v>
      </c>
      <c r="AB13" s="8">
        <v>37.569000000000003</v>
      </c>
      <c r="AC13" s="8">
        <v>28.995999999999999</v>
      </c>
      <c r="AD13" s="8">
        <v>42.777000000000001</v>
      </c>
      <c r="AE13" s="8">
        <v>41.017000000000003</v>
      </c>
      <c r="AF13" s="8">
        <v>31.282</v>
      </c>
      <c r="AG13" s="8">
        <v>31.702000000000002</v>
      </c>
      <c r="AH13" s="91">
        <v>31.773</v>
      </c>
    </row>
    <row r="14" spans="1:39" ht="15" x14ac:dyDescent="0.25">
      <c r="A14" s="104">
        <v>45658</v>
      </c>
      <c r="B14" s="214"/>
      <c r="C14" s="204">
        <v>29</v>
      </c>
      <c r="D14" s="218">
        <v>31</v>
      </c>
      <c r="E14" s="8">
        <v>32.707999999999998</v>
      </c>
      <c r="F14" s="8">
        <v>22.129000000000001</v>
      </c>
      <c r="G14" s="8">
        <v>31.803999999999998</v>
      </c>
      <c r="H14" s="8">
        <v>24.161000000000001</v>
      </c>
      <c r="I14" s="8">
        <v>37.954000000000001</v>
      </c>
      <c r="J14" s="8">
        <v>37.267000000000003</v>
      </c>
      <c r="K14" s="8">
        <v>27.509</v>
      </c>
      <c r="L14" s="8">
        <v>31.1</v>
      </c>
      <c r="M14" s="8">
        <v>28.928999999999998</v>
      </c>
      <c r="N14" s="8">
        <v>23.48</v>
      </c>
      <c r="O14" s="8">
        <v>23.562999999999999</v>
      </c>
      <c r="P14" s="8">
        <v>25.905999999999999</v>
      </c>
      <c r="Q14" s="8">
        <v>24.806000000000001</v>
      </c>
      <c r="R14" s="8">
        <v>28.047999999999998</v>
      </c>
      <c r="S14" s="8">
        <v>34.049999999999997</v>
      </c>
      <c r="T14" s="8">
        <v>27.082999999999998</v>
      </c>
      <c r="U14" s="8">
        <v>24.161000000000001</v>
      </c>
      <c r="V14" s="8">
        <v>29.722000000000001</v>
      </c>
      <c r="W14" s="8">
        <v>31.689</v>
      </c>
      <c r="X14" s="8">
        <v>29.905000000000001</v>
      </c>
      <c r="Y14" s="8">
        <v>35.575000000000003</v>
      </c>
      <c r="Z14" s="8">
        <v>23.074999999999999</v>
      </c>
      <c r="AA14" s="8">
        <v>25.149000000000001</v>
      </c>
      <c r="AB14" s="8">
        <v>34.499000000000002</v>
      </c>
      <c r="AC14" s="8">
        <v>25.715</v>
      </c>
      <c r="AD14" s="8">
        <v>34.662999999999997</v>
      </c>
      <c r="AE14" s="8">
        <v>35.100999999999999</v>
      </c>
      <c r="AF14" s="8">
        <v>27.332000000000001</v>
      </c>
      <c r="AG14" s="8">
        <v>27.478000000000002</v>
      </c>
      <c r="AH14" s="91">
        <v>27.167999999999999</v>
      </c>
    </row>
    <row r="15" spans="1:39" ht="15" x14ac:dyDescent="0.25">
      <c r="A15" s="104">
        <v>45689</v>
      </c>
      <c r="B15" s="214"/>
      <c r="C15" s="204">
        <v>27</v>
      </c>
      <c r="D15" s="218">
        <v>29</v>
      </c>
      <c r="E15" s="8">
        <v>28.135999999999999</v>
      </c>
      <c r="F15" s="8">
        <v>20.417000000000002</v>
      </c>
      <c r="G15" s="8">
        <v>26.89</v>
      </c>
      <c r="H15" s="8">
        <v>31.577000000000002</v>
      </c>
      <c r="I15" s="8">
        <v>40.67</v>
      </c>
      <c r="J15" s="8">
        <v>30.152999999999999</v>
      </c>
      <c r="K15" s="8">
        <v>23.393999999999998</v>
      </c>
      <c r="L15" s="8">
        <v>28.260999999999999</v>
      </c>
      <c r="M15" s="8">
        <v>28.791</v>
      </c>
      <c r="N15" s="8">
        <v>20.623999999999999</v>
      </c>
      <c r="O15" s="8">
        <v>20.326000000000001</v>
      </c>
      <c r="P15" s="8">
        <v>30.859000000000002</v>
      </c>
      <c r="Q15" s="8">
        <v>22.666</v>
      </c>
      <c r="R15" s="8">
        <v>24.795999999999999</v>
      </c>
      <c r="S15" s="8">
        <v>28.530999999999999</v>
      </c>
      <c r="T15" s="8">
        <v>25.37</v>
      </c>
      <c r="U15" s="8">
        <v>20.475999999999999</v>
      </c>
      <c r="V15" s="8">
        <v>27.803999999999998</v>
      </c>
      <c r="W15" s="8">
        <v>26.712</v>
      </c>
      <c r="X15" s="8">
        <v>27.521999999999998</v>
      </c>
      <c r="Y15" s="8">
        <v>32.401000000000003</v>
      </c>
      <c r="Z15" s="8">
        <v>20.459</v>
      </c>
      <c r="AA15" s="8">
        <v>28.640999999999998</v>
      </c>
      <c r="AB15" s="8">
        <v>37.701000000000001</v>
      </c>
      <c r="AC15" s="8">
        <v>30.882999999999999</v>
      </c>
      <c r="AD15" s="8">
        <v>45.552999999999997</v>
      </c>
      <c r="AE15" s="8">
        <v>31.645</v>
      </c>
      <c r="AF15" s="8">
        <v>26.547000000000001</v>
      </c>
      <c r="AG15" s="8">
        <v>24.395</v>
      </c>
      <c r="AH15" s="91">
        <v>27.347999999999999</v>
      </c>
    </row>
    <row r="16" spans="1:39" ht="15" x14ac:dyDescent="0.25">
      <c r="A16" s="104">
        <v>45717</v>
      </c>
      <c r="B16" s="214"/>
      <c r="C16" s="204">
        <v>43</v>
      </c>
      <c r="D16" s="218">
        <v>51</v>
      </c>
      <c r="E16" s="8">
        <v>50.042999999999999</v>
      </c>
      <c r="F16" s="8">
        <v>42.72</v>
      </c>
      <c r="G16" s="8">
        <v>48.692</v>
      </c>
      <c r="H16" s="8">
        <v>61.597999999999999</v>
      </c>
      <c r="I16" s="8">
        <v>57.034999999999997</v>
      </c>
      <c r="J16" s="8">
        <v>53.966999999999999</v>
      </c>
      <c r="K16" s="8">
        <v>41.621000000000002</v>
      </c>
      <c r="L16" s="8">
        <v>45.383000000000003</v>
      </c>
      <c r="M16" s="8">
        <v>38.710999999999999</v>
      </c>
      <c r="N16" s="8">
        <v>34.270000000000003</v>
      </c>
      <c r="O16" s="8">
        <v>29.170999999999999</v>
      </c>
      <c r="P16" s="8">
        <v>39.396999999999998</v>
      </c>
      <c r="Q16" s="8">
        <v>52.848999999999997</v>
      </c>
      <c r="R16" s="8">
        <v>46.085999999999999</v>
      </c>
      <c r="S16" s="8">
        <v>37.301000000000002</v>
      </c>
      <c r="T16" s="8">
        <v>59.125</v>
      </c>
      <c r="U16" s="8">
        <v>28.617999999999999</v>
      </c>
      <c r="V16" s="8">
        <v>47.44</v>
      </c>
      <c r="W16" s="8">
        <v>36.933999999999997</v>
      </c>
      <c r="X16" s="8">
        <v>35.463999999999999</v>
      </c>
      <c r="Y16" s="8">
        <v>59.375999999999998</v>
      </c>
      <c r="Z16" s="8">
        <v>34.848999999999997</v>
      </c>
      <c r="AA16" s="8">
        <v>42.16</v>
      </c>
      <c r="AB16" s="8">
        <v>65.986999999999995</v>
      </c>
      <c r="AC16" s="8">
        <v>50.426000000000002</v>
      </c>
      <c r="AD16" s="8">
        <v>128.16</v>
      </c>
      <c r="AE16" s="8">
        <v>38.972999999999999</v>
      </c>
      <c r="AF16" s="8">
        <v>40.933999999999997</v>
      </c>
      <c r="AG16" s="8">
        <v>42.030999999999999</v>
      </c>
      <c r="AH16" s="91">
        <v>34.902999999999999</v>
      </c>
    </row>
    <row r="17" spans="1:34" ht="15" x14ac:dyDescent="0.25">
      <c r="A17" s="104">
        <v>45748</v>
      </c>
      <c r="B17" s="214"/>
      <c r="C17" s="204">
        <v>65</v>
      </c>
      <c r="D17" s="218">
        <v>77</v>
      </c>
      <c r="E17" s="8">
        <v>66.234999999999999</v>
      </c>
      <c r="F17" s="8">
        <v>64.444999999999993</v>
      </c>
      <c r="G17" s="8">
        <v>86.700999999999993</v>
      </c>
      <c r="H17" s="8">
        <v>60.55</v>
      </c>
      <c r="I17" s="8">
        <v>111.456</v>
      </c>
      <c r="J17" s="8">
        <v>82.28</v>
      </c>
      <c r="K17" s="8">
        <v>71.394999999999996</v>
      </c>
      <c r="L17" s="8">
        <v>59.956000000000003</v>
      </c>
      <c r="M17" s="8">
        <v>71.725999999999999</v>
      </c>
      <c r="N17" s="8">
        <v>44.906999999999996</v>
      </c>
      <c r="O17" s="8">
        <v>58.945</v>
      </c>
      <c r="P17" s="8">
        <v>63.521999999999998</v>
      </c>
      <c r="Q17" s="8">
        <v>108.44</v>
      </c>
      <c r="R17" s="8">
        <v>70.137</v>
      </c>
      <c r="S17" s="8">
        <v>95.03</v>
      </c>
      <c r="T17" s="8">
        <v>63.381</v>
      </c>
      <c r="U17" s="8">
        <v>33.369999999999997</v>
      </c>
      <c r="V17" s="8">
        <v>76.828999999999994</v>
      </c>
      <c r="W17" s="8">
        <v>50.761000000000003</v>
      </c>
      <c r="X17" s="8">
        <v>58.972999999999999</v>
      </c>
      <c r="Y17" s="8">
        <v>119.496</v>
      </c>
      <c r="Z17" s="8">
        <v>42.100999999999999</v>
      </c>
      <c r="AA17" s="8">
        <v>71.983999999999995</v>
      </c>
      <c r="AB17" s="8">
        <v>73.516999999999996</v>
      </c>
      <c r="AC17" s="8">
        <v>78.040000000000006</v>
      </c>
      <c r="AD17" s="8">
        <v>249.905</v>
      </c>
      <c r="AE17" s="8">
        <v>68.805000000000007</v>
      </c>
      <c r="AF17" s="8">
        <v>91.236000000000004</v>
      </c>
      <c r="AG17" s="8">
        <v>58.545999999999999</v>
      </c>
      <c r="AH17" s="91">
        <v>56.454999999999998</v>
      </c>
    </row>
    <row r="18" spans="1:34" ht="15" x14ac:dyDescent="0.25">
      <c r="A18" s="104">
        <v>45778</v>
      </c>
      <c r="B18" s="214"/>
      <c r="C18" s="204">
        <v>116</v>
      </c>
      <c r="D18" s="218">
        <v>166</v>
      </c>
      <c r="E18" s="8">
        <v>151.91</v>
      </c>
      <c r="F18" s="8">
        <v>189.30199999999999</v>
      </c>
      <c r="G18" s="8">
        <v>177.74199999999999</v>
      </c>
      <c r="H18" s="8">
        <v>57.789000000000001</v>
      </c>
      <c r="I18" s="8">
        <v>148.68600000000001</v>
      </c>
      <c r="J18" s="8">
        <v>315.48500000000001</v>
      </c>
      <c r="K18" s="8">
        <v>134.16300000000001</v>
      </c>
      <c r="L18" s="8">
        <v>158.31800000000001</v>
      </c>
      <c r="M18" s="8">
        <v>147.09800000000001</v>
      </c>
      <c r="N18" s="8">
        <v>97.021000000000001</v>
      </c>
      <c r="O18" s="8">
        <v>53.302999999999997</v>
      </c>
      <c r="P18" s="8">
        <v>62.755000000000003</v>
      </c>
      <c r="Q18" s="8">
        <v>100.377</v>
      </c>
      <c r="R18" s="8">
        <v>131.89400000000001</v>
      </c>
      <c r="S18" s="8">
        <v>224.02799999999999</v>
      </c>
      <c r="T18" s="8">
        <v>154.233</v>
      </c>
      <c r="U18" s="8">
        <v>102.02500000000001</v>
      </c>
      <c r="V18" s="8">
        <v>133.29</v>
      </c>
      <c r="W18" s="8">
        <v>25.654</v>
      </c>
      <c r="X18" s="8">
        <v>145.75200000000001</v>
      </c>
      <c r="Y18" s="8">
        <v>167.59</v>
      </c>
      <c r="Z18" s="8">
        <v>63.597000000000001</v>
      </c>
      <c r="AA18" s="8">
        <v>178.20400000000001</v>
      </c>
      <c r="AB18" s="8">
        <v>164.40100000000001</v>
      </c>
      <c r="AC18" s="8">
        <v>117.633</v>
      </c>
      <c r="AD18" s="8">
        <v>370.54</v>
      </c>
      <c r="AE18" s="8">
        <v>233.321</v>
      </c>
      <c r="AF18" s="8">
        <v>79.078999999999994</v>
      </c>
      <c r="AG18" s="8">
        <v>113.371</v>
      </c>
      <c r="AH18" s="91">
        <v>74.278999999999996</v>
      </c>
    </row>
    <row r="19" spans="1:34" ht="15" x14ac:dyDescent="0.25">
      <c r="A19" s="104">
        <v>45809</v>
      </c>
      <c r="B19" s="214"/>
      <c r="C19" s="204">
        <v>201</v>
      </c>
      <c r="D19" s="218">
        <v>301</v>
      </c>
      <c r="E19" s="8">
        <v>62.156999999999996</v>
      </c>
      <c r="F19" s="8">
        <v>353.13600000000002</v>
      </c>
      <c r="G19" s="8">
        <v>154.78299999999999</v>
      </c>
      <c r="H19" s="8">
        <v>395.553</v>
      </c>
      <c r="I19" s="8">
        <v>570.529</v>
      </c>
      <c r="J19" s="8">
        <v>688.82299999999998</v>
      </c>
      <c r="K19" s="8">
        <v>283.66899999999998</v>
      </c>
      <c r="L19" s="8">
        <v>528.36099999999999</v>
      </c>
      <c r="M19" s="8">
        <v>213.035</v>
      </c>
      <c r="N19" s="8">
        <v>115.288</v>
      </c>
      <c r="O19" s="8">
        <v>193.096</v>
      </c>
      <c r="P19" s="8">
        <v>223.65199999999999</v>
      </c>
      <c r="Q19" s="8">
        <v>240.678</v>
      </c>
      <c r="R19" s="8">
        <v>354.19099999999997</v>
      </c>
      <c r="S19" s="8">
        <v>273.53399999999999</v>
      </c>
      <c r="T19" s="8">
        <v>61.61</v>
      </c>
      <c r="U19" s="8">
        <v>266.77300000000002</v>
      </c>
      <c r="V19" s="8">
        <v>443.03699999999998</v>
      </c>
      <c r="W19" s="8">
        <v>192.828</v>
      </c>
      <c r="X19" s="8">
        <v>389.62299999999999</v>
      </c>
      <c r="Y19" s="8">
        <v>200.244</v>
      </c>
      <c r="Z19" s="8">
        <v>87.882999999999996</v>
      </c>
      <c r="AA19" s="8">
        <v>453.66</v>
      </c>
      <c r="AB19" s="8">
        <v>284.67200000000003</v>
      </c>
      <c r="AC19" s="8">
        <v>271.81299999999999</v>
      </c>
      <c r="AD19" s="8">
        <v>713.66899999999998</v>
      </c>
      <c r="AE19" s="8">
        <v>425.96800000000002</v>
      </c>
      <c r="AF19" s="8">
        <v>247.85400000000001</v>
      </c>
      <c r="AG19" s="8">
        <v>329.78199999999998</v>
      </c>
      <c r="AH19" s="91">
        <v>318.01400000000001</v>
      </c>
    </row>
    <row r="20" spans="1:34" ht="15" x14ac:dyDescent="0.25">
      <c r="A20" s="104">
        <v>45839</v>
      </c>
      <c r="B20" s="214"/>
      <c r="C20" s="204">
        <v>90</v>
      </c>
      <c r="D20" s="218">
        <v>146</v>
      </c>
      <c r="E20" s="8">
        <v>35.921999999999997</v>
      </c>
      <c r="F20" s="8">
        <v>227.822</v>
      </c>
      <c r="G20" s="8">
        <v>29.234999999999999</v>
      </c>
      <c r="H20" s="8">
        <v>421.83199999999999</v>
      </c>
      <c r="I20" s="8">
        <v>297.08</v>
      </c>
      <c r="J20" s="8">
        <v>309.81900000000002</v>
      </c>
      <c r="K20" s="8">
        <v>343.46800000000002</v>
      </c>
      <c r="L20" s="8">
        <v>332.72300000000001</v>
      </c>
      <c r="M20" s="8">
        <v>65.953999999999994</v>
      </c>
      <c r="N20" s="8">
        <v>29.879000000000001</v>
      </c>
      <c r="O20" s="8">
        <v>82.358000000000004</v>
      </c>
      <c r="P20" s="8">
        <v>79.653000000000006</v>
      </c>
      <c r="Q20" s="8">
        <v>175.86799999999999</v>
      </c>
      <c r="R20" s="8">
        <v>255.14099999999999</v>
      </c>
      <c r="S20" s="8">
        <v>77.548000000000002</v>
      </c>
      <c r="T20" s="8">
        <v>9.1869999999999994</v>
      </c>
      <c r="U20" s="8">
        <v>205.334</v>
      </c>
      <c r="V20" s="8">
        <v>345.88299999999998</v>
      </c>
      <c r="W20" s="8">
        <v>176.47200000000001</v>
      </c>
      <c r="X20" s="8">
        <v>627.40499999999997</v>
      </c>
      <c r="Y20" s="8">
        <v>74.998000000000005</v>
      </c>
      <c r="Z20" s="8">
        <v>34.118000000000002</v>
      </c>
      <c r="AA20" s="8">
        <v>291.67599999999999</v>
      </c>
      <c r="AB20" s="8">
        <v>134.73400000000001</v>
      </c>
      <c r="AC20" s="8">
        <v>93.268000000000001</v>
      </c>
      <c r="AD20" s="8">
        <v>360.00200000000001</v>
      </c>
      <c r="AE20" s="8">
        <v>189.57900000000001</v>
      </c>
      <c r="AF20" s="8">
        <v>213.64699999999999</v>
      </c>
      <c r="AG20" s="8">
        <v>172.98599999999999</v>
      </c>
      <c r="AH20" s="91">
        <v>166.67699999999999</v>
      </c>
    </row>
    <row r="21" spans="1:34" ht="15" x14ac:dyDescent="0.25">
      <c r="A21" s="104">
        <v>45870</v>
      </c>
      <c r="B21" s="214"/>
      <c r="C21" s="204">
        <v>42</v>
      </c>
      <c r="D21" s="218">
        <v>59</v>
      </c>
      <c r="E21" s="8">
        <v>22.373999999999999</v>
      </c>
      <c r="F21" s="8">
        <v>179.09299999999999</v>
      </c>
      <c r="G21" s="8">
        <v>26.471</v>
      </c>
      <c r="H21" s="8">
        <v>150.87200000000001</v>
      </c>
      <c r="I21" s="8">
        <v>93.5</v>
      </c>
      <c r="J21" s="8">
        <v>149.94200000000001</v>
      </c>
      <c r="K21" s="8">
        <v>116.035</v>
      </c>
      <c r="L21" s="8">
        <v>115.994</v>
      </c>
      <c r="M21" s="8">
        <v>36.633000000000003</v>
      </c>
      <c r="N21" s="8">
        <v>20.201000000000001</v>
      </c>
      <c r="O21" s="8">
        <v>35.590000000000003</v>
      </c>
      <c r="P21" s="8">
        <v>36.192999999999998</v>
      </c>
      <c r="Q21" s="8">
        <v>68.369</v>
      </c>
      <c r="R21" s="8">
        <v>83.265000000000001</v>
      </c>
      <c r="S21" s="8">
        <v>45.097000000000001</v>
      </c>
      <c r="T21" s="8">
        <v>26.248000000000001</v>
      </c>
      <c r="U21" s="8">
        <v>63.957999999999998</v>
      </c>
      <c r="V21" s="8">
        <v>108.369</v>
      </c>
      <c r="W21" s="8">
        <v>58.732999999999997</v>
      </c>
      <c r="X21" s="8">
        <v>185.327</v>
      </c>
      <c r="Y21" s="8">
        <v>37.191000000000003</v>
      </c>
      <c r="Z21" s="8">
        <v>22.283000000000001</v>
      </c>
      <c r="AA21" s="8">
        <v>99.043000000000006</v>
      </c>
      <c r="AB21" s="8">
        <v>51.463000000000001</v>
      </c>
      <c r="AC21" s="8">
        <v>43.768000000000001</v>
      </c>
      <c r="AD21" s="8">
        <v>117.212</v>
      </c>
      <c r="AE21" s="8">
        <v>67.433999999999997</v>
      </c>
      <c r="AF21" s="8">
        <v>79.662999999999997</v>
      </c>
      <c r="AG21" s="8">
        <v>60.744999999999997</v>
      </c>
      <c r="AH21" s="91">
        <v>72.478999999999999</v>
      </c>
    </row>
    <row r="22" spans="1:34" ht="15" x14ac:dyDescent="0.25">
      <c r="A22" s="104">
        <v>45901</v>
      </c>
      <c r="B22" s="214"/>
      <c r="C22" s="204">
        <v>32</v>
      </c>
      <c r="D22" s="218">
        <v>39</v>
      </c>
      <c r="E22" s="8">
        <v>25.47</v>
      </c>
      <c r="F22" s="8">
        <v>69.343999999999994</v>
      </c>
      <c r="G22" s="8">
        <v>25.536000000000001</v>
      </c>
      <c r="H22" s="8">
        <v>63.636000000000003</v>
      </c>
      <c r="I22" s="8">
        <v>55.634999999999998</v>
      </c>
      <c r="J22" s="8">
        <v>94.534999999999997</v>
      </c>
      <c r="K22" s="8">
        <v>54.088000000000001</v>
      </c>
      <c r="L22" s="8">
        <v>78.438000000000002</v>
      </c>
      <c r="M22" s="8">
        <v>41.070999999999998</v>
      </c>
      <c r="N22" s="8">
        <v>19.477</v>
      </c>
      <c r="O22" s="8">
        <v>35.781999999999996</v>
      </c>
      <c r="P22" s="8">
        <v>35.729999999999997</v>
      </c>
      <c r="Q22" s="8">
        <v>55.298999999999999</v>
      </c>
      <c r="R22" s="8">
        <v>46.820999999999998</v>
      </c>
      <c r="S22" s="8">
        <v>36.606999999999999</v>
      </c>
      <c r="T22" s="8">
        <v>24.759</v>
      </c>
      <c r="U22" s="8">
        <v>46.323999999999998</v>
      </c>
      <c r="V22" s="8">
        <v>52.357999999999997</v>
      </c>
      <c r="W22" s="8">
        <v>38.917000000000002</v>
      </c>
      <c r="X22" s="8">
        <v>80.680000000000007</v>
      </c>
      <c r="Y22" s="8">
        <v>29.088999999999999</v>
      </c>
      <c r="Z22" s="8">
        <v>29.015000000000001</v>
      </c>
      <c r="AA22" s="8">
        <v>67.561000000000007</v>
      </c>
      <c r="AB22" s="8">
        <v>38.920999999999999</v>
      </c>
      <c r="AC22" s="8">
        <v>38.158999999999999</v>
      </c>
      <c r="AD22" s="8">
        <v>80.460999999999999</v>
      </c>
      <c r="AE22" s="8">
        <v>42.073</v>
      </c>
      <c r="AF22" s="8">
        <v>53.771000000000001</v>
      </c>
      <c r="AG22" s="8">
        <v>39.134999999999998</v>
      </c>
      <c r="AH22" s="91">
        <v>59.033000000000001</v>
      </c>
    </row>
    <row r="23" spans="1:34" ht="15" x14ac:dyDescent="0.25">
      <c r="A23" s="104">
        <v>45931</v>
      </c>
      <c r="B23" s="214"/>
      <c r="C23" s="204">
        <v>40</v>
      </c>
      <c r="D23" s="218">
        <v>45</v>
      </c>
      <c r="E23" s="8">
        <v>24.21</v>
      </c>
      <c r="F23" s="8">
        <v>53.241</v>
      </c>
      <c r="G23" s="8">
        <v>36.584000000000003</v>
      </c>
      <c r="H23" s="8">
        <v>54.685000000000002</v>
      </c>
      <c r="I23" s="8">
        <v>52.222999999999999</v>
      </c>
      <c r="J23" s="8">
        <v>81.587999999999994</v>
      </c>
      <c r="K23" s="8">
        <v>51.883000000000003</v>
      </c>
      <c r="L23" s="8">
        <v>51.610999999999997</v>
      </c>
      <c r="M23" s="8">
        <v>38.287999999999997</v>
      </c>
      <c r="N23" s="8">
        <v>21.989000000000001</v>
      </c>
      <c r="O23" s="8">
        <v>36.299999999999997</v>
      </c>
      <c r="P23" s="8">
        <v>29.074000000000002</v>
      </c>
      <c r="Q23" s="8">
        <v>49.441000000000003</v>
      </c>
      <c r="R23" s="8">
        <v>45.999000000000002</v>
      </c>
      <c r="S23" s="8">
        <v>53.106000000000002</v>
      </c>
      <c r="T23" s="8">
        <v>41.518999999999998</v>
      </c>
      <c r="U23" s="8">
        <v>41.045000000000002</v>
      </c>
      <c r="V23" s="8">
        <v>51.686</v>
      </c>
      <c r="W23" s="8">
        <v>32.587000000000003</v>
      </c>
      <c r="X23" s="8">
        <v>67.606999999999999</v>
      </c>
      <c r="Y23" s="8">
        <v>30.405000000000001</v>
      </c>
      <c r="Z23" s="8">
        <v>33.332000000000001</v>
      </c>
      <c r="AA23" s="8">
        <v>117.26</v>
      </c>
      <c r="AB23" s="8">
        <v>46.531999999999996</v>
      </c>
      <c r="AC23" s="8">
        <v>70.072999999999993</v>
      </c>
      <c r="AD23" s="8">
        <v>84.501000000000005</v>
      </c>
      <c r="AE23" s="8">
        <v>42.447000000000003</v>
      </c>
      <c r="AF23" s="8">
        <v>47.776000000000003</v>
      </c>
      <c r="AG23" s="8">
        <v>36.384</v>
      </c>
      <c r="AH23" s="91">
        <v>39.481999999999999</v>
      </c>
    </row>
    <row r="24" spans="1:34" ht="15" x14ac:dyDescent="0.25">
      <c r="A24" s="104">
        <v>45962</v>
      </c>
      <c r="B24" s="214"/>
      <c r="C24" s="204">
        <v>39</v>
      </c>
      <c r="D24" s="218">
        <v>42</v>
      </c>
      <c r="E24" s="8">
        <v>25.991</v>
      </c>
      <c r="F24" s="8">
        <v>44.387999999999998</v>
      </c>
      <c r="G24" s="8">
        <v>34.000999999999998</v>
      </c>
      <c r="H24" s="8">
        <v>48.155000000000001</v>
      </c>
      <c r="I24" s="8">
        <v>50.014000000000003</v>
      </c>
      <c r="J24" s="8">
        <v>56.165999999999997</v>
      </c>
      <c r="K24" s="8">
        <v>42.094999999999999</v>
      </c>
      <c r="L24" s="8">
        <v>45.18</v>
      </c>
      <c r="M24" s="8">
        <v>34.529000000000003</v>
      </c>
      <c r="N24" s="8">
        <v>31.172000000000001</v>
      </c>
      <c r="O24" s="8">
        <v>31.494</v>
      </c>
      <c r="P24" s="8">
        <v>30.244</v>
      </c>
      <c r="Q24" s="8">
        <v>49.454999999999998</v>
      </c>
      <c r="R24" s="8">
        <v>41.264000000000003</v>
      </c>
      <c r="S24" s="8">
        <v>40.24</v>
      </c>
      <c r="T24" s="8">
        <v>35.283000000000001</v>
      </c>
      <c r="U24" s="8">
        <v>42.018999999999998</v>
      </c>
      <c r="V24" s="8">
        <v>47.968000000000004</v>
      </c>
      <c r="W24" s="8">
        <v>33.640999999999998</v>
      </c>
      <c r="X24" s="8">
        <v>56.887</v>
      </c>
      <c r="Y24" s="8">
        <v>37.101999999999997</v>
      </c>
      <c r="Z24" s="8">
        <v>28.791</v>
      </c>
      <c r="AA24" s="8">
        <v>61.195</v>
      </c>
      <c r="AB24" s="8">
        <v>37.204999999999998</v>
      </c>
      <c r="AC24" s="8">
        <v>73.966999999999999</v>
      </c>
      <c r="AD24" s="8">
        <v>67.103999999999999</v>
      </c>
      <c r="AE24" s="8">
        <v>41.96</v>
      </c>
      <c r="AF24" s="8">
        <v>39.877000000000002</v>
      </c>
      <c r="AG24" s="8">
        <v>40.104999999999997</v>
      </c>
      <c r="AH24" s="91">
        <v>39.904000000000003</v>
      </c>
    </row>
    <row r="25" spans="1:34" ht="15" x14ac:dyDescent="0.25">
      <c r="A25" s="104">
        <v>45992</v>
      </c>
      <c r="B25" s="214"/>
      <c r="C25" s="204">
        <v>32</v>
      </c>
      <c r="D25" s="218">
        <v>32</v>
      </c>
      <c r="E25" s="8">
        <v>22.417000000000002</v>
      </c>
      <c r="F25" s="8">
        <v>37.601999999999997</v>
      </c>
      <c r="G25" s="8">
        <v>27.227</v>
      </c>
      <c r="H25" s="8">
        <v>46.856000000000002</v>
      </c>
      <c r="I25" s="8">
        <v>46.606000000000002</v>
      </c>
      <c r="J25" s="8">
        <v>45.926000000000002</v>
      </c>
      <c r="K25" s="8">
        <v>37.121000000000002</v>
      </c>
      <c r="L25" s="8">
        <v>39.378999999999998</v>
      </c>
      <c r="M25" s="8">
        <v>28.399000000000001</v>
      </c>
      <c r="N25" s="8">
        <v>23.835999999999999</v>
      </c>
      <c r="O25" s="8">
        <v>26.055</v>
      </c>
      <c r="P25" s="8">
        <v>25.901</v>
      </c>
      <c r="Q25" s="8">
        <v>35.404000000000003</v>
      </c>
      <c r="R25" s="8">
        <v>36.134</v>
      </c>
      <c r="S25" s="8">
        <v>35.113999999999997</v>
      </c>
      <c r="T25" s="8">
        <v>25.632000000000001</v>
      </c>
      <c r="U25" s="8">
        <v>33.51</v>
      </c>
      <c r="V25" s="8">
        <v>38.762</v>
      </c>
      <c r="W25" s="8">
        <v>28.347999999999999</v>
      </c>
      <c r="X25" s="8">
        <v>46.622999999999998</v>
      </c>
      <c r="Y25" s="8">
        <v>31.309000000000001</v>
      </c>
      <c r="Z25" s="8">
        <v>22.783999999999999</v>
      </c>
      <c r="AA25" s="8">
        <v>46.551000000000002</v>
      </c>
      <c r="AB25" s="8">
        <v>30.815000000000001</v>
      </c>
      <c r="AC25" s="8">
        <v>41.012999999999998</v>
      </c>
      <c r="AD25" s="8">
        <v>59.914999999999999</v>
      </c>
      <c r="AE25" s="8">
        <v>34.920999999999999</v>
      </c>
      <c r="AF25" s="8">
        <v>33.42</v>
      </c>
      <c r="AG25" s="8">
        <v>33.908999999999999</v>
      </c>
      <c r="AH25" s="91">
        <v>34.500999999999998</v>
      </c>
    </row>
    <row r="26" spans="1:34" ht="15" x14ac:dyDescent="0.25">
      <c r="A26" s="104">
        <v>46023</v>
      </c>
      <c r="B26" s="214"/>
      <c r="C26" s="204">
        <v>31</v>
      </c>
      <c r="D26" s="218">
        <v>31</v>
      </c>
      <c r="E26" s="8">
        <v>20.186</v>
      </c>
      <c r="F26" s="8">
        <v>32.781999999999996</v>
      </c>
      <c r="G26" s="8">
        <v>23.712</v>
      </c>
      <c r="H26" s="8">
        <v>37.014000000000003</v>
      </c>
      <c r="I26" s="8">
        <v>45.613</v>
      </c>
      <c r="J26" s="8">
        <v>39.613999999999997</v>
      </c>
      <c r="K26" s="8">
        <v>31.581</v>
      </c>
      <c r="L26" s="8">
        <v>34.572000000000003</v>
      </c>
      <c r="M26" s="8">
        <v>24.716999999999999</v>
      </c>
      <c r="N26" s="8">
        <v>19.736000000000001</v>
      </c>
      <c r="O26" s="8">
        <v>22.71</v>
      </c>
      <c r="P26" s="8">
        <v>23.058</v>
      </c>
      <c r="Q26" s="8">
        <v>29.754999999999999</v>
      </c>
      <c r="R26" s="8">
        <v>35.453000000000003</v>
      </c>
      <c r="S26" s="8">
        <v>32.225000000000001</v>
      </c>
      <c r="T26" s="8">
        <v>21.187999999999999</v>
      </c>
      <c r="U26" s="8">
        <v>30.44</v>
      </c>
      <c r="V26" s="8">
        <v>33.304000000000002</v>
      </c>
      <c r="W26" s="8">
        <v>25.635000000000002</v>
      </c>
      <c r="X26" s="8">
        <v>41.643999999999998</v>
      </c>
      <c r="Y26" s="8">
        <v>26.42</v>
      </c>
      <c r="Z26" s="8">
        <v>20.141999999999999</v>
      </c>
      <c r="AA26" s="8">
        <v>42.07</v>
      </c>
      <c r="AB26" s="8">
        <v>27.26</v>
      </c>
      <c r="AC26" s="8">
        <v>32.811999999999998</v>
      </c>
      <c r="AD26" s="8">
        <v>50.975000000000001</v>
      </c>
      <c r="AE26" s="8">
        <v>30.524999999999999</v>
      </c>
      <c r="AF26" s="8">
        <v>28.925000000000001</v>
      </c>
      <c r="AG26" s="8">
        <v>28.879000000000001</v>
      </c>
      <c r="AH26" s="91">
        <v>29.641999999999999</v>
      </c>
    </row>
    <row r="27" spans="1:34" ht="15" x14ac:dyDescent="0.25">
      <c r="A27" s="104">
        <v>46054</v>
      </c>
      <c r="B27" s="214"/>
      <c r="C27" s="204">
        <v>29</v>
      </c>
      <c r="D27" s="218">
        <v>29</v>
      </c>
      <c r="E27" s="8">
        <v>18.856000000000002</v>
      </c>
      <c r="F27" s="8">
        <v>27.666</v>
      </c>
      <c r="G27" s="8">
        <v>31.209</v>
      </c>
      <c r="H27" s="8">
        <v>39.89</v>
      </c>
      <c r="I27" s="8">
        <v>36.81</v>
      </c>
      <c r="J27" s="8">
        <v>33.091999999999999</v>
      </c>
      <c r="K27" s="8">
        <v>28.651</v>
      </c>
      <c r="L27" s="8">
        <v>33.362000000000002</v>
      </c>
      <c r="M27" s="8">
        <v>21.478000000000002</v>
      </c>
      <c r="N27" s="8">
        <v>17.251000000000001</v>
      </c>
      <c r="O27" s="8">
        <v>28.196999999999999</v>
      </c>
      <c r="P27" s="8">
        <v>21.24</v>
      </c>
      <c r="Q27" s="8">
        <v>26.155000000000001</v>
      </c>
      <c r="R27" s="8">
        <v>29.672000000000001</v>
      </c>
      <c r="S27" s="8">
        <v>29.526</v>
      </c>
      <c r="T27" s="8">
        <v>18.074000000000002</v>
      </c>
      <c r="U27" s="8">
        <v>28.055</v>
      </c>
      <c r="V27" s="8">
        <v>27.988</v>
      </c>
      <c r="W27" s="8">
        <v>24.068999999999999</v>
      </c>
      <c r="X27" s="8">
        <v>37.220999999999997</v>
      </c>
      <c r="Y27" s="8">
        <v>23.138999999999999</v>
      </c>
      <c r="Z27" s="8">
        <v>24.568000000000001</v>
      </c>
      <c r="AA27" s="8">
        <v>44.142000000000003</v>
      </c>
      <c r="AB27" s="8">
        <v>32.104999999999997</v>
      </c>
      <c r="AC27" s="8">
        <v>43.262</v>
      </c>
      <c r="AD27" s="8">
        <v>44.454999999999998</v>
      </c>
      <c r="AE27" s="8">
        <v>29.120999999999999</v>
      </c>
      <c r="AF27" s="8">
        <v>25.527000000000001</v>
      </c>
      <c r="AG27" s="8">
        <v>28.495999999999999</v>
      </c>
      <c r="AH27" s="91">
        <v>25.681999999999999</v>
      </c>
    </row>
    <row r="28" spans="1:34" ht="15" x14ac:dyDescent="0.25">
      <c r="A28" s="104">
        <v>46082</v>
      </c>
      <c r="B28" s="214"/>
      <c r="C28" s="204">
        <v>51</v>
      </c>
      <c r="D28" s="218">
        <v>51</v>
      </c>
      <c r="E28" s="8">
        <v>39.011000000000003</v>
      </c>
      <c r="F28" s="8">
        <v>49.584000000000003</v>
      </c>
      <c r="G28" s="8">
        <v>61.219000000000001</v>
      </c>
      <c r="H28" s="8">
        <v>56.201999999999998</v>
      </c>
      <c r="I28" s="8">
        <v>60.002000000000002</v>
      </c>
      <c r="J28" s="8">
        <v>52.167999999999999</v>
      </c>
      <c r="K28" s="8">
        <v>45.79</v>
      </c>
      <c r="L28" s="8">
        <v>43.279000000000003</v>
      </c>
      <c r="M28" s="8">
        <v>34.808</v>
      </c>
      <c r="N28" s="8">
        <v>26.111999999999998</v>
      </c>
      <c r="O28" s="8">
        <v>36.692999999999998</v>
      </c>
      <c r="P28" s="8">
        <v>51.215000000000003</v>
      </c>
      <c r="Q28" s="8">
        <v>46.781999999999996</v>
      </c>
      <c r="R28" s="8">
        <v>38.451999999999998</v>
      </c>
      <c r="S28" s="8">
        <v>64.558999999999997</v>
      </c>
      <c r="T28" s="8">
        <v>26.228999999999999</v>
      </c>
      <c r="U28" s="8">
        <v>47.843000000000004</v>
      </c>
      <c r="V28" s="8">
        <v>38.191000000000003</v>
      </c>
      <c r="W28" s="8">
        <v>32.009</v>
      </c>
      <c r="X28" s="8">
        <v>65.021000000000001</v>
      </c>
      <c r="Y28" s="8">
        <v>37.054000000000002</v>
      </c>
      <c r="Z28" s="8">
        <v>38.003999999999998</v>
      </c>
      <c r="AA28" s="8">
        <v>73.823999999999998</v>
      </c>
      <c r="AB28" s="8">
        <v>51.615000000000002</v>
      </c>
      <c r="AC28" s="8">
        <v>121.694</v>
      </c>
      <c r="AD28" s="8">
        <v>51.789000000000001</v>
      </c>
      <c r="AE28" s="8">
        <v>43.49</v>
      </c>
      <c r="AF28" s="8">
        <v>43.176000000000002</v>
      </c>
      <c r="AG28" s="8">
        <v>36.218000000000004</v>
      </c>
      <c r="AH28" s="91">
        <v>47.320999999999998</v>
      </c>
    </row>
    <row r="29" spans="1:34" ht="15" x14ac:dyDescent="0.25">
      <c r="A29" s="104">
        <v>46113</v>
      </c>
      <c r="B29" s="214"/>
      <c r="C29" s="204">
        <v>77</v>
      </c>
      <c r="D29" s="218">
        <v>77</v>
      </c>
      <c r="E29" s="8">
        <v>62.942</v>
      </c>
      <c r="F29" s="8">
        <v>88.263000000000005</v>
      </c>
      <c r="G29" s="8">
        <v>60.195</v>
      </c>
      <c r="H29" s="8">
        <v>110.283</v>
      </c>
      <c r="I29" s="8">
        <v>87.087000000000003</v>
      </c>
      <c r="J29" s="8">
        <v>83.546000000000006</v>
      </c>
      <c r="K29" s="8">
        <v>60.436</v>
      </c>
      <c r="L29" s="8">
        <v>77.712999999999994</v>
      </c>
      <c r="M29" s="8">
        <v>44.48</v>
      </c>
      <c r="N29" s="8">
        <v>55.350999999999999</v>
      </c>
      <c r="O29" s="8">
        <v>60.319000000000003</v>
      </c>
      <c r="P29" s="8">
        <v>106.401</v>
      </c>
      <c r="Q29" s="8">
        <v>69.995999999999995</v>
      </c>
      <c r="R29" s="8">
        <v>96.472999999999999</v>
      </c>
      <c r="S29" s="8">
        <v>68.466999999999999</v>
      </c>
      <c r="T29" s="8">
        <v>31.178999999999998</v>
      </c>
      <c r="U29" s="8">
        <v>75.397000000000006</v>
      </c>
      <c r="V29" s="8">
        <v>52.097000000000001</v>
      </c>
      <c r="W29" s="8">
        <v>55.366999999999997</v>
      </c>
      <c r="X29" s="8">
        <v>127.28700000000001</v>
      </c>
      <c r="Y29" s="8">
        <v>43.929000000000002</v>
      </c>
      <c r="Z29" s="8">
        <v>67.554000000000002</v>
      </c>
      <c r="AA29" s="8">
        <v>82.302000000000007</v>
      </c>
      <c r="AB29" s="8">
        <v>79.56</v>
      </c>
      <c r="AC29" s="8">
        <v>244.36099999999999</v>
      </c>
      <c r="AD29" s="8">
        <v>84.028000000000006</v>
      </c>
      <c r="AE29" s="8">
        <v>94.340999999999994</v>
      </c>
      <c r="AF29" s="8">
        <v>59.539000000000001</v>
      </c>
      <c r="AG29" s="8">
        <v>56.283999999999999</v>
      </c>
      <c r="AH29" s="91">
        <v>63.228000000000002</v>
      </c>
    </row>
    <row r="30" spans="1:34" ht="15" x14ac:dyDescent="0.25">
      <c r="A30" s="104">
        <v>46143</v>
      </c>
      <c r="B30" s="214"/>
      <c r="C30" s="204">
        <v>166</v>
      </c>
      <c r="D30" s="218">
        <v>166</v>
      </c>
      <c r="E30" s="8">
        <v>172.55799999999999</v>
      </c>
      <c r="F30" s="8">
        <v>183.47800000000001</v>
      </c>
      <c r="G30" s="8">
        <v>57.597999999999999</v>
      </c>
      <c r="H30" s="8">
        <v>148.00200000000001</v>
      </c>
      <c r="I30" s="8">
        <v>330.11799999999999</v>
      </c>
      <c r="J30" s="8">
        <v>159.91399999999999</v>
      </c>
      <c r="K30" s="8">
        <v>160.20400000000001</v>
      </c>
      <c r="L30" s="8">
        <v>162.755</v>
      </c>
      <c r="M30" s="8">
        <v>94.631</v>
      </c>
      <c r="N30" s="8">
        <v>49.15</v>
      </c>
      <c r="O30" s="8">
        <v>59.076999999999998</v>
      </c>
      <c r="P30" s="8">
        <v>98.736000000000004</v>
      </c>
      <c r="Q30" s="8">
        <v>127.999</v>
      </c>
      <c r="R30" s="8">
        <v>232.17099999999999</v>
      </c>
      <c r="S30" s="8">
        <v>169.57900000000001</v>
      </c>
      <c r="T30" s="8">
        <v>97.873999999999995</v>
      </c>
      <c r="U30" s="8">
        <v>126.28</v>
      </c>
      <c r="V30" s="8">
        <v>27.007999999999999</v>
      </c>
      <c r="W30" s="8">
        <v>138.37200000000001</v>
      </c>
      <c r="X30" s="8">
        <v>180.279</v>
      </c>
      <c r="Y30" s="8">
        <v>65.423000000000002</v>
      </c>
      <c r="Z30" s="8">
        <v>168.83799999999999</v>
      </c>
      <c r="AA30" s="8">
        <v>183.71899999999999</v>
      </c>
      <c r="AB30" s="8">
        <v>120.831</v>
      </c>
      <c r="AC30" s="8">
        <v>357.83600000000001</v>
      </c>
      <c r="AD30" s="8">
        <v>272.90100000000001</v>
      </c>
      <c r="AE30" s="8">
        <v>83.335999999999999</v>
      </c>
      <c r="AF30" s="8">
        <v>119.224</v>
      </c>
      <c r="AG30" s="8">
        <v>71.867999999999995</v>
      </c>
      <c r="AH30" s="91">
        <v>146.73599999999999</v>
      </c>
    </row>
    <row r="31" spans="1:34" ht="15" x14ac:dyDescent="0.25">
      <c r="A31" s="104">
        <v>46174</v>
      </c>
      <c r="B31" s="214"/>
      <c r="C31" s="204">
        <v>301</v>
      </c>
      <c r="D31" s="218">
        <v>301</v>
      </c>
      <c r="E31" s="8">
        <v>350.78</v>
      </c>
      <c r="F31" s="8">
        <v>159.31200000000001</v>
      </c>
      <c r="G31" s="8">
        <v>397.596</v>
      </c>
      <c r="H31" s="8">
        <v>570.72500000000002</v>
      </c>
      <c r="I31" s="8">
        <v>706.80899999999997</v>
      </c>
      <c r="J31" s="8">
        <v>309.22000000000003</v>
      </c>
      <c r="K31" s="8">
        <v>531.32600000000002</v>
      </c>
      <c r="L31" s="8">
        <v>224.89599999999999</v>
      </c>
      <c r="M31" s="8">
        <v>123.532</v>
      </c>
      <c r="N31" s="8">
        <v>186.95500000000001</v>
      </c>
      <c r="O31" s="8">
        <v>218.655</v>
      </c>
      <c r="P31" s="8">
        <v>238.506</v>
      </c>
      <c r="Q31" s="8">
        <v>352.536</v>
      </c>
      <c r="R31" s="8">
        <v>279.36599999999999</v>
      </c>
      <c r="S31" s="8">
        <v>68.192999999999998</v>
      </c>
      <c r="T31" s="8">
        <v>262.017</v>
      </c>
      <c r="U31" s="8">
        <v>440.089</v>
      </c>
      <c r="V31" s="8">
        <v>200.315</v>
      </c>
      <c r="W31" s="8">
        <v>374.637</v>
      </c>
      <c r="X31" s="8">
        <v>207.749</v>
      </c>
      <c r="Y31" s="8">
        <v>96.843999999999994</v>
      </c>
      <c r="Z31" s="8">
        <v>442.30700000000002</v>
      </c>
      <c r="AA31" s="8">
        <v>297.01400000000001</v>
      </c>
      <c r="AB31" s="8">
        <v>274.98</v>
      </c>
      <c r="AC31" s="8">
        <v>703.904</v>
      </c>
      <c r="AD31" s="8">
        <v>455.43599999999998</v>
      </c>
      <c r="AE31" s="8">
        <v>257.73200000000003</v>
      </c>
      <c r="AF31" s="8">
        <v>337.41800000000001</v>
      </c>
      <c r="AG31" s="8">
        <v>316.36399999999998</v>
      </c>
      <c r="AH31" s="91">
        <v>59.255000000000003</v>
      </c>
    </row>
    <row r="32" spans="1:34" ht="15" x14ac:dyDescent="0.25">
      <c r="A32" s="104">
        <v>46204</v>
      </c>
      <c r="B32" s="214"/>
      <c r="C32" s="204">
        <v>146</v>
      </c>
      <c r="D32" s="218">
        <v>146</v>
      </c>
      <c r="E32" s="8">
        <v>227.25399999999999</v>
      </c>
      <c r="F32" s="8">
        <v>31.501000000000001</v>
      </c>
      <c r="G32" s="8">
        <v>422.41399999999999</v>
      </c>
      <c r="H32" s="8">
        <v>296.87299999999999</v>
      </c>
      <c r="I32" s="8">
        <v>324.75799999999998</v>
      </c>
      <c r="J32" s="8">
        <v>355.13900000000001</v>
      </c>
      <c r="K32" s="8">
        <v>333.26100000000002</v>
      </c>
      <c r="L32" s="8">
        <v>69.501999999999995</v>
      </c>
      <c r="M32" s="8">
        <v>34.622</v>
      </c>
      <c r="N32" s="8">
        <v>79.744</v>
      </c>
      <c r="O32" s="8">
        <v>77.796999999999997</v>
      </c>
      <c r="P32" s="8">
        <v>174.77699999999999</v>
      </c>
      <c r="Q32" s="8">
        <v>271.49200000000002</v>
      </c>
      <c r="R32" s="8">
        <v>78.908000000000001</v>
      </c>
      <c r="S32" s="8">
        <v>12.304</v>
      </c>
      <c r="T32" s="8">
        <v>203.142</v>
      </c>
      <c r="U32" s="8">
        <v>358.16500000000002</v>
      </c>
      <c r="V32" s="8">
        <v>179.506</v>
      </c>
      <c r="W32" s="8">
        <v>618.24199999999996</v>
      </c>
      <c r="X32" s="8">
        <v>78.355999999999995</v>
      </c>
      <c r="Y32" s="8">
        <v>38.965000000000003</v>
      </c>
      <c r="Z32" s="8">
        <v>288.06599999999997</v>
      </c>
      <c r="AA32" s="8">
        <v>139.07900000000001</v>
      </c>
      <c r="AB32" s="8">
        <v>94.317999999999998</v>
      </c>
      <c r="AC32" s="8">
        <v>371.83499999999998</v>
      </c>
      <c r="AD32" s="8">
        <v>198.24</v>
      </c>
      <c r="AE32" s="8">
        <v>218.34899999999999</v>
      </c>
      <c r="AF32" s="8">
        <v>174.858</v>
      </c>
      <c r="AG32" s="8">
        <v>174.70099999999999</v>
      </c>
      <c r="AH32" s="91">
        <v>34.104999999999997</v>
      </c>
    </row>
    <row r="33" spans="1:34" ht="15" x14ac:dyDescent="0.25">
      <c r="A33" s="104">
        <v>46235</v>
      </c>
      <c r="B33" s="215"/>
      <c r="C33" s="207">
        <v>59</v>
      </c>
      <c r="D33" s="218">
        <v>59</v>
      </c>
      <c r="E33" s="8">
        <v>183.99199999999999</v>
      </c>
      <c r="F33" s="8">
        <v>27.282</v>
      </c>
      <c r="G33" s="8">
        <v>150.73699999999999</v>
      </c>
      <c r="H33" s="8">
        <v>93.319000000000003</v>
      </c>
      <c r="I33" s="8">
        <v>154.30099999999999</v>
      </c>
      <c r="J33" s="8">
        <v>120.65900000000001</v>
      </c>
      <c r="K33" s="8">
        <v>116.185</v>
      </c>
      <c r="L33" s="8">
        <v>38.783000000000001</v>
      </c>
      <c r="M33" s="8">
        <v>21.544</v>
      </c>
      <c r="N33" s="8">
        <v>34.04</v>
      </c>
      <c r="O33" s="8">
        <v>35.055999999999997</v>
      </c>
      <c r="P33" s="8">
        <v>67.786000000000001</v>
      </c>
      <c r="Q33" s="8">
        <v>86.206000000000003</v>
      </c>
      <c r="R33" s="8">
        <v>45.831000000000003</v>
      </c>
      <c r="S33" s="8">
        <v>28.594999999999999</v>
      </c>
      <c r="T33" s="8">
        <v>63.000999999999998</v>
      </c>
      <c r="U33" s="8">
        <v>113.827</v>
      </c>
      <c r="V33" s="8">
        <v>59.633000000000003</v>
      </c>
      <c r="W33" s="8">
        <v>183.56899999999999</v>
      </c>
      <c r="X33" s="8">
        <v>39.511000000000003</v>
      </c>
      <c r="Y33" s="8">
        <v>24.498999999999999</v>
      </c>
      <c r="Z33" s="8">
        <v>97.747</v>
      </c>
      <c r="AA33" s="8">
        <v>53.962000000000003</v>
      </c>
      <c r="AB33" s="8">
        <v>44.301000000000002</v>
      </c>
      <c r="AC33" s="8">
        <v>120.32599999999999</v>
      </c>
      <c r="AD33" s="8">
        <v>72.227000000000004</v>
      </c>
      <c r="AE33" s="8">
        <v>81.06</v>
      </c>
      <c r="AF33" s="8">
        <v>61.601999999999997</v>
      </c>
      <c r="AG33" s="8">
        <v>76.427999999999997</v>
      </c>
      <c r="AH33" s="91">
        <v>21.06</v>
      </c>
    </row>
    <row r="34" spans="1:34" ht="15" x14ac:dyDescent="0.25">
      <c r="A34" s="104">
        <v>46266</v>
      </c>
      <c r="B34" s="214"/>
      <c r="C34" s="204">
        <v>39</v>
      </c>
      <c r="D34" s="218">
        <v>39</v>
      </c>
      <c r="E34" s="8">
        <v>70.295000000000002</v>
      </c>
      <c r="F34" s="8">
        <v>26.061</v>
      </c>
      <c r="G34" s="8">
        <v>63.47</v>
      </c>
      <c r="H34" s="8">
        <v>55.488999999999997</v>
      </c>
      <c r="I34" s="8">
        <v>95.382000000000005</v>
      </c>
      <c r="J34" s="8">
        <v>57.332999999999998</v>
      </c>
      <c r="K34" s="8">
        <v>78.58</v>
      </c>
      <c r="L34" s="8">
        <v>42.939</v>
      </c>
      <c r="M34" s="8">
        <v>20.141999999999999</v>
      </c>
      <c r="N34" s="8">
        <v>34.487000000000002</v>
      </c>
      <c r="O34" s="8">
        <v>34.753999999999998</v>
      </c>
      <c r="P34" s="8">
        <v>54.820999999999998</v>
      </c>
      <c r="Q34" s="8">
        <v>47.874000000000002</v>
      </c>
      <c r="R34" s="8">
        <v>37.174999999999997</v>
      </c>
      <c r="S34" s="8">
        <v>26.628</v>
      </c>
      <c r="T34" s="8">
        <v>45.564</v>
      </c>
      <c r="U34" s="8">
        <v>53.284999999999997</v>
      </c>
      <c r="V34" s="8">
        <v>39.503999999999998</v>
      </c>
      <c r="W34" s="8">
        <v>79.790000000000006</v>
      </c>
      <c r="X34" s="8">
        <v>30.946999999999999</v>
      </c>
      <c r="Y34" s="8">
        <v>29.992999999999999</v>
      </c>
      <c r="Z34" s="8">
        <v>66.572999999999993</v>
      </c>
      <c r="AA34" s="8">
        <v>40.938000000000002</v>
      </c>
      <c r="AB34" s="8">
        <v>38.548000000000002</v>
      </c>
      <c r="AC34" s="8">
        <v>79.929000000000002</v>
      </c>
      <c r="AD34" s="8">
        <v>45.795999999999999</v>
      </c>
      <c r="AE34" s="8">
        <v>54.761000000000003</v>
      </c>
      <c r="AF34" s="8">
        <v>39.752000000000002</v>
      </c>
      <c r="AG34" s="8">
        <v>60.302</v>
      </c>
      <c r="AH34" s="91">
        <v>24.390999999999998</v>
      </c>
    </row>
    <row r="35" spans="1:34" ht="15" x14ac:dyDescent="0.25">
      <c r="A35" s="104">
        <v>46296</v>
      </c>
      <c r="B35" s="214"/>
      <c r="C35" s="204">
        <v>40</v>
      </c>
      <c r="D35" s="218">
        <v>45</v>
      </c>
      <c r="E35" s="8">
        <v>53.54</v>
      </c>
      <c r="F35" s="8">
        <v>37.034999999999997</v>
      </c>
      <c r="G35" s="8">
        <v>54.546999999999997</v>
      </c>
      <c r="H35" s="8">
        <v>52.097999999999999</v>
      </c>
      <c r="I35" s="8">
        <v>84.488</v>
      </c>
      <c r="J35" s="8">
        <v>54.777999999999999</v>
      </c>
      <c r="K35" s="8">
        <v>51.720999999999997</v>
      </c>
      <c r="L35" s="8">
        <v>39.896000000000001</v>
      </c>
      <c r="M35" s="8">
        <v>22.545000000000002</v>
      </c>
      <c r="N35" s="8">
        <v>35.182000000000002</v>
      </c>
      <c r="O35" s="8">
        <v>28.236000000000001</v>
      </c>
      <c r="P35" s="8">
        <v>49.015999999999998</v>
      </c>
      <c r="Q35" s="8">
        <v>46.648000000000003</v>
      </c>
      <c r="R35" s="8">
        <v>53.747</v>
      </c>
      <c r="S35" s="8">
        <v>43.426000000000002</v>
      </c>
      <c r="T35" s="8">
        <v>40.381</v>
      </c>
      <c r="U35" s="8">
        <v>51.668999999999997</v>
      </c>
      <c r="V35" s="8">
        <v>33.064</v>
      </c>
      <c r="W35" s="8">
        <v>66.870999999999995</v>
      </c>
      <c r="X35" s="8">
        <v>32.07</v>
      </c>
      <c r="Y35" s="8">
        <v>34.875</v>
      </c>
      <c r="Z35" s="8">
        <v>116.148</v>
      </c>
      <c r="AA35" s="8">
        <v>48.387</v>
      </c>
      <c r="AB35" s="8">
        <v>70.447000000000003</v>
      </c>
      <c r="AC35" s="8">
        <v>85.105000000000004</v>
      </c>
      <c r="AD35" s="8">
        <v>45.823999999999998</v>
      </c>
      <c r="AE35" s="8">
        <v>48.604999999999997</v>
      </c>
      <c r="AF35" s="8">
        <v>36.917999999999999</v>
      </c>
      <c r="AG35" s="8">
        <v>40.188000000000002</v>
      </c>
      <c r="AH35" s="91">
        <v>23.256</v>
      </c>
    </row>
    <row r="36" spans="1:34" ht="15" x14ac:dyDescent="0.25">
      <c r="A36" s="104">
        <v>46327</v>
      </c>
      <c r="B36" s="214"/>
      <c r="C36" s="204">
        <v>39</v>
      </c>
      <c r="D36" s="219">
        <v>42</v>
      </c>
      <c r="E36" s="8">
        <v>44.332999999999998</v>
      </c>
      <c r="F36" s="8">
        <v>34.365000000000002</v>
      </c>
      <c r="G36" s="8">
        <v>48.03</v>
      </c>
      <c r="H36" s="8">
        <v>49.896999999999998</v>
      </c>
      <c r="I36" s="8">
        <v>57.470999999999997</v>
      </c>
      <c r="J36" s="8">
        <v>44.476999999999997</v>
      </c>
      <c r="K36" s="8">
        <v>45.27</v>
      </c>
      <c r="L36" s="8">
        <v>35.828000000000003</v>
      </c>
      <c r="M36" s="8">
        <v>31.655999999999999</v>
      </c>
      <c r="N36" s="8">
        <v>30.565999999999999</v>
      </c>
      <c r="O36" s="8">
        <v>29.524000000000001</v>
      </c>
      <c r="P36" s="8">
        <v>49.072000000000003</v>
      </c>
      <c r="Q36" s="8">
        <v>41.813000000000002</v>
      </c>
      <c r="R36" s="8">
        <v>40.680999999999997</v>
      </c>
      <c r="S36" s="8">
        <v>36.796999999999997</v>
      </c>
      <c r="T36" s="8">
        <v>41.442</v>
      </c>
      <c r="U36" s="8">
        <v>48.453000000000003</v>
      </c>
      <c r="V36" s="8">
        <v>34.039000000000001</v>
      </c>
      <c r="W36" s="8">
        <v>56.314999999999998</v>
      </c>
      <c r="X36" s="8">
        <v>38.564999999999998</v>
      </c>
      <c r="Y36" s="8">
        <v>30.129000000000001</v>
      </c>
      <c r="Z36" s="8">
        <v>60.512999999999998</v>
      </c>
      <c r="AA36" s="8">
        <v>38.701000000000001</v>
      </c>
      <c r="AB36" s="8">
        <v>74.287999999999997</v>
      </c>
      <c r="AC36" s="8">
        <v>67.257999999999996</v>
      </c>
      <c r="AD36" s="8">
        <v>44.813000000000002</v>
      </c>
      <c r="AE36" s="8">
        <v>40.523000000000003</v>
      </c>
      <c r="AF36" s="8">
        <v>40.56</v>
      </c>
      <c r="AG36" s="7">
        <v>40.369999999999997</v>
      </c>
      <c r="AH36" s="7">
        <v>25.178999999999998</v>
      </c>
    </row>
    <row r="37" spans="1:34" ht="15" x14ac:dyDescent="0.25">
      <c r="A37" s="104">
        <v>46357</v>
      </c>
      <c r="B37" s="216"/>
      <c r="C37" s="208">
        <v>32</v>
      </c>
      <c r="D37" s="219">
        <v>32</v>
      </c>
      <c r="E37" s="8">
        <v>37.417000000000002</v>
      </c>
      <c r="F37" s="8">
        <v>27.550999999999998</v>
      </c>
      <c r="G37" s="8">
        <v>46.738</v>
      </c>
      <c r="H37" s="8">
        <v>46.5</v>
      </c>
      <c r="I37" s="8">
        <v>46.829000000000001</v>
      </c>
      <c r="J37" s="8">
        <v>39.334000000000003</v>
      </c>
      <c r="K37" s="8">
        <v>39.46</v>
      </c>
      <c r="L37" s="8">
        <v>29.562000000000001</v>
      </c>
      <c r="M37" s="8">
        <v>24.434000000000001</v>
      </c>
      <c r="N37" s="8">
        <v>25.204999999999998</v>
      </c>
      <c r="O37" s="8">
        <v>25.231999999999999</v>
      </c>
      <c r="P37" s="8">
        <v>35.067999999999998</v>
      </c>
      <c r="Q37" s="8">
        <v>36.512999999999998</v>
      </c>
      <c r="R37" s="8">
        <v>35.506999999999998</v>
      </c>
      <c r="S37" s="8">
        <v>26.934000000000001</v>
      </c>
      <c r="T37" s="8">
        <v>33</v>
      </c>
      <c r="U37" s="8">
        <v>39.011000000000003</v>
      </c>
      <c r="V37" s="8">
        <v>28.701000000000001</v>
      </c>
      <c r="W37" s="8">
        <v>46.119</v>
      </c>
      <c r="X37" s="8">
        <v>32.616999999999997</v>
      </c>
      <c r="Y37" s="8">
        <v>23.806000000000001</v>
      </c>
      <c r="Z37" s="8">
        <v>45.948</v>
      </c>
      <c r="AA37" s="8">
        <v>32.173999999999999</v>
      </c>
      <c r="AB37" s="8">
        <v>41.231000000000002</v>
      </c>
      <c r="AC37" s="8">
        <v>60.487000000000002</v>
      </c>
      <c r="AD37" s="8">
        <v>37.491999999999997</v>
      </c>
      <c r="AE37" s="8">
        <v>33.993000000000002</v>
      </c>
      <c r="AF37" s="8">
        <v>34.308</v>
      </c>
      <c r="AG37" s="7">
        <v>35.03</v>
      </c>
      <c r="AH37" s="7">
        <v>21.675999999999998</v>
      </c>
    </row>
    <row r="38" spans="1:34" ht="15" x14ac:dyDescent="0.25">
      <c r="A38" s="104">
        <v>46388</v>
      </c>
      <c r="B38" s="216"/>
      <c r="C38" s="208">
        <v>31</v>
      </c>
      <c r="D38" s="219">
        <v>31</v>
      </c>
      <c r="E38" s="8">
        <v>32.591000000000001</v>
      </c>
      <c r="F38" s="8">
        <v>23.998999999999999</v>
      </c>
      <c r="G38" s="8">
        <v>36.918999999999997</v>
      </c>
      <c r="H38" s="8">
        <v>45.523000000000003</v>
      </c>
      <c r="I38" s="8">
        <v>40.337000000000003</v>
      </c>
      <c r="J38" s="8">
        <v>33.497</v>
      </c>
      <c r="K38" s="8">
        <v>34.643000000000001</v>
      </c>
      <c r="L38" s="8">
        <v>25.748000000000001</v>
      </c>
      <c r="M38" s="8">
        <v>20.172000000000001</v>
      </c>
      <c r="N38" s="8">
        <v>21.952000000000002</v>
      </c>
      <c r="O38" s="8">
        <v>22.454000000000001</v>
      </c>
      <c r="P38" s="8">
        <v>29.454000000000001</v>
      </c>
      <c r="Q38" s="8">
        <v>35.948999999999998</v>
      </c>
      <c r="R38" s="8">
        <v>32.575000000000003</v>
      </c>
      <c r="S38" s="8">
        <v>22.335000000000001</v>
      </c>
      <c r="T38" s="8">
        <v>29.986999999999998</v>
      </c>
      <c r="U38" s="8">
        <v>33.463000000000001</v>
      </c>
      <c r="V38" s="8">
        <v>25.943999999999999</v>
      </c>
      <c r="W38" s="8">
        <v>41.2</v>
      </c>
      <c r="X38" s="8">
        <v>27.564</v>
      </c>
      <c r="Y38" s="8">
        <v>21.056000000000001</v>
      </c>
      <c r="Z38" s="8">
        <v>41.534999999999997</v>
      </c>
      <c r="AA38" s="8">
        <v>28.466999999999999</v>
      </c>
      <c r="AB38" s="8">
        <v>32.99</v>
      </c>
      <c r="AC38" s="8">
        <v>51.134</v>
      </c>
      <c r="AD38" s="8">
        <v>32.795000000000002</v>
      </c>
      <c r="AE38" s="8">
        <v>29.43</v>
      </c>
      <c r="AF38" s="8">
        <v>29.222999999999999</v>
      </c>
      <c r="AG38" s="7">
        <v>30.012</v>
      </c>
      <c r="AH38" s="7">
        <v>19.530999999999999</v>
      </c>
    </row>
    <row r="39" spans="1:34" ht="15" x14ac:dyDescent="0.25">
      <c r="A39" s="104">
        <v>46419</v>
      </c>
      <c r="B39" s="216"/>
      <c r="C39" s="208">
        <v>29</v>
      </c>
      <c r="D39" s="219">
        <v>29</v>
      </c>
      <c r="E39" s="8">
        <v>27.492000000000001</v>
      </c>
      <c r="F39" s="8">
        <v>31.45</v>
      </c>
      <c r="G39" s="8">
        <v>39.811</v>
      </c>
      <c r="H39" s="8">
        <v>36.738</v>
      </c>
      <c r="I39" s="8">
        <v>33.661000000000001</v>
      </c>
      <c r="J39" s="8">
        <v>30.19</v>
      </c>
      <c r="K39" s="8">
        <v>33.418999999999997</v>
      </c>
      <c r="L39" s="8">
        <v>22.311</v>
      </c>
      <c r="M39" s="8">
        <v>17.507000000000001</v>
      </c>
      <c r="N39" s="8">
        <v>27.56</v>
      </c>
      <c r="O39" s="8">
        <v>20.745000000000001</v>
      </c>
      <c r="P39" s="8">
        <v>25.908999999999999</v>
      </c>
      <c r="Q39" s="8">
        <v>29.966000000000001</v>
      </c>
      <c r="R39" s="8">
        <v>29.812000000000001</v>
      </c>
      <c r="S39" s="8">
        <v>19.003</v>
      </c>
      <c r="T39" s="8">
        <v>27.686</v>
      </c>
      <c r="U39" s="8">
        <v>28.102</v>
      </c>
      <c r="V39" s="8">
        <v>24.315999999999999</v>
      </c>
      <c r="W39" s="8">
        <v>36.863</v>
      </c>
      <c r="X39" s="8">
        <v>24.056999999999999</v>
      </c>
      <c r="Y39" s="8">
        <v>24.818999999999999</v>
      </c>
      <c r="Z39" s="8">
        <v>43.661000000000001</v>
      </c>
      <c r="AA39" s="8">
        <v>33.119999999999997</v>
      </c>
      <c r="AB39" s="8">
        <v>43.402000000000001</v>
      </c>
      <c r="AC39" s="8">
        <v>44.508000000000003</v>
      </c>
      <c r="AD39" s="8">
        <v>30.962</v>
      </c>
      <c r="AE39" s="8">
        <v>25.934999999999999</v>
      </c>
      <c r="AF39" s="8">
        <v>28.765999999999998</v>
      </c>
      <c r="AG39" s="7">
        <v>25.937999999999999</v>
      </c>
      <c r="AH39" s="7">
        <v>18.327999999999999</v>
      </c>
    </row>
    <row r="40" spans="1:34" ht="15" x14ac:dyDescent="0.25">
      <c r="A40" s="104">
        <v>46447</v>
      </c>
      <c r="B40" s="216"/>
      <c r="C40" s="208">
        <v>51</v>
      </c>
      <c r="D40" s="219">
        <v>51</v>
      </c>
      <c r="E40" s="8">
        <v>48.991</v>
      </c>
      <c r="F40" s="7">
        <v>61.491999999999997</v>
      </c>
      <c r="G40" s="7">
        <v>56.118000000000002</v>
      </c>
      <c r="H40" s="7">
        <v>59.9</v>
      </c>
      <c r="I40" s="7">
        <v>50.829000000000001</v>
      </c>
      <c r="J40" s="7">
        <v>47.518999999999998</v>
      </c>
      <c r="K40" s="7">
        <v>43.332999999999998</v>
      </c>
      <c r="L40" s="7">
        <v>35.658000000000001</v>
      </c>
      <c r="M40" s="7">
        <v>26.187999999999999</v>
      </c>
      <c r="N40" s="7">
        <v>36.042999999999999</v>
      </c>
      <c r="O40" s="7">
        <v>50.645000000000003</v>
      </c>
      <c r="P40" s="7">
        <v>46.515000000000001</v>
      </c>
      <c r="Q40" s="7">
        <v>38.530999999999999</v>
      </c>
      <c r="R40" s="7">
        <v>64.894000000000005</v>
      </c>
      <c r="S40" s="7">
        <v>27.155000000000001</v>
      </c>
      <c r="T40" s="7">
        <v>47.436</v>
      </c>
      <c r="U40" s="7">
        <v>38.008000000000003</v>
      </c>
      <c r="V40" s="7">
        <v>32.247999999999998</v>
      </c>
      <c r="W40" s="7">
        <v>64.590999999999994</v>
      </c>
      <c r="X40" s="7">
        <v>38.031999999999996</v>
      </c>
      <c r="Y40" s="7">
        <v>38.703000000000003</v>
      </c>
      <c r="Z40" s="7">
        <v>73.239000000000004</v>
      </c>
      <c r="AA40" s="7">
        <v>52.715000000000003</v>
      </c>
      <c r="AB40" s="7">
        <v>121.76600000000001</v>
      </c>
      <c r="AC40" s="7">
        <v>51.494</v>
      </c>
      <c r="AD40" s="7">
        <v>45.372</v>
      </c>
      <c r="AE40" s="7">
        <v>43.585000000000001</v>
      </c>
      <c r="AF40" s="7">
        <v>36.479999999999997</v>
      </c>
      <c r="AG40" s="7">
        <v>47</v>
      </c>
      <c r="AH40" s="7">
        <v>38.445999999999998</v>
      </c>
    </row>
    <row r="41" spans="1:34" ht="15" x14ac:dyDescent="0.25">
      <c r="A41" s="104">
        <v>46478</v>
      </c>
      <c r="B41" s="216"/>
      <c r="C41" s="208">
        <v>77</v>
      </c>
      <c r="D41" s="219">
        <v>77</v>
      </c>
      <c r="E41" s="8">
        <v>85.646000000000001</v>
      </c>
      <c r="F41" s="7">
        <v>60.435000000000002</v>
      </c>
      <c r="G41" s="7">
        <v>110.173</v>
      </c>
      <c r="H41" s="7">
        <v>86.938999999999993</v>
      </c>
      <c r="I41" s="7">
        <v>83.061000000000007</v>
      </c>
      <c r="J41" s="7">
        <v>62.37</v>
      </c>
      <c r="K41" s="7">
        <v>77.811999999999998</v>
      </c>
      <c r="L41" s="7">
        <v>45.332000000000001</v>
      </c>
      <c r="M41" s="7">
        <v>54.701999999999998</v>
      </c>
      <c r="N41" s="7">
        <v>59.55</v>
      </c>
      <c r="O41" s="7">
        <v>105.664</v>
      </c>
      <c r="P41" s="7">
        <v>69.655000000000001</v>
      </c>
      <c r="Q41" s="7">
        <v>94.021000000000001</v>
      </c>
      <c r="R41" s="7">
        <v>68.775000000000006</v>
      </c>
      <c r="S41" s="7">
        <v>32.024999999999999</v>
      </c>
      <c r="T41" s="7">
        <v>74.858000000000004</v>
      </c>
      <c r="U41" s="7">
        <v>50.472000000000001</v>
      </c>
      <c r="V41" s="7">
        <v>55.555</v>
      </c>
      <c r="W41" s="7">
        <v>126.72199999999999</v>
      </c>
      <c r="X41" s="7">
        <v>44.92</v>
      </c>
      <c r="Y41" s="7">
        <v>66.054000000000002</v>
      </c>
      <c r="Z41" s="7">
        <v>81.77</v>
      </c>
      <c r="AA41" s="7">
        <v>80.873000000000005</v>
      </c>
      <c r="AB41" s="7">
        <v>244.352</v>
      </c>
      <c r="AC41" s="7">
        <v>81.302999999999997</v>
      </c>
      <c r="AD41" s="7">
        <v>97.016999999999996</v>
      </c>
      <c r="AE41" s="7">
        <v>59.976999999999997</v>
      </c>
      <c r="AF41" s="7">
        <v>56.512</v>
      </c>
      <c r="AG41" s="7">
        <v>62.566000000000003</v>
      </c>
      <c r="AH41" s="7">
        <v>62.34</v>
      </c>
    </row>
    <row r="42" spans="1:34" ht="15" x14ac:dyDescent="0.25">
      <c r="A42" s="104">
        <v>46508</v>
      </c>
      <c r="B42" s="216"/>
      <c r="C42" s="208">
        <v>166</v>
      </c>
      <c r="D42" s="219">
        <v>166</v>
      </c>
      <c r="E42" s="8">
        <v>176.309</v>
      </c>
      <c r="F42" s="7">
        <v>57.866999999999997</v>
      </c>
      <c r="G42" s="7">
        <v>147.90100000000001</v>
      </c>
      <c r="H42" s="7">
        <v>329.84699999999998</v>
      </c>
      <c r="I42" s="7">
        <v>153.17099999999999</v>
      </c>
      <c r="J42" s="7">
        <v>163.27099999999999</v>
      </c>
      <c r="K42" s="7">
        <v>162.875</v>
      </c>
      <c r="L42" s="7">
        <v>96.096999999999994</v>
      </c>
      <c r="M42" s="7">
        <v>46.265999999999998</v>
      </c>
      <c r="N42" s="7">
        <v>58.210999999999999</v>
      </c>
      <c r="O42" s="7">
        <v>97.882999999999996</v>
      </c>
      <c r="P42" s="7">
        <v>127.471</v>
      </c>
      <c r="Q42" s="7">
        <v>221.42699999999999</v>
      </c>
      <c r="R42" s="7">
        <v>170.19300000000001</v>
      </c>
      <c r="S42" s="7">
        <v>99.555000000000007</v>
      </c>
      <c r="T42" s="7">
        <v>125.604</v>
      </c>
      <c r="U42" s="7">
        <v>25.137</v>
      </c>
      <c r="V42" s="7">
        <v>138.53700000000001</v>
      </c>
      <c r="W42" s="7">
        <v>179.751</v>
      </c>
      <c r="X42" s="7">
        <v>66.662000000000006</v>
      </c>
      <c r="Y42" s="7">
        <v>154.428</v>
      </c>
      <c r="Z42" s="7">
        <v>182.95500000000001</v>
      </c>
      <c r="AA42" s="7">
        <v>122.372</v>
      </c>
      <c r="AB42" s="7">
        <v>358.16800000000001</v>
      </c>
      <c r="AC42" s="7">
        <v>258.50799999999998</v>
      </c>
      <c r="AD42" s="7">
        <v>85.894000000000005</v>
      </c>
      <c r="AE42" s="7">
        <v>120.06</v>
      </c>
      <c r="AF42" s="7">
        <v>72.212999999999994</v>
      </c>
      <c r="AG42" s="7">
        <v>141.64599999999999</v>
      </c>
      <c r="AH42" s="7">
        <v>171.47499999999999</v>
      </c>
    </row>
    <row r="43" spans="1:34" ht="15" x14ac:dyDescent="0.25">
      <c r="A43" s="104">
        <v>46539</v>
      </c>
      <c r="B43" s="216"/>
      <c r="C43" s="208">
        <v>301</v>
      </c>
      <c r="D43" s="219">
        <v>301</v>
      </c>
      <c r="E43" s="8">
        <v>165.06899999999999</v>
      </c>
      <c r="F43" s="7">
        <v>398.15199999999999</v>
      </c>
      <c r="G43" s="7">
        <v>570.65899999999999</v>
      </c>
      <c r="H43" s="7">
        <v>706.8</v>
      </c>
      <c r="I43" s="7">
        <v>308.11700000000002</v>
      </c>
      <c r="J43" s="7">
        <v>534.08000000000004</v>
      </c>
      <c r="K43" s="7">
        <v>224.959</v>
      </c>
      <c r="L43" s="7">
        <v>124.5</v>
      </c>
      <c r="M43" s="7">
        <v>185.02099999999999</v>
      </c>
      <c r="N43" s="7">
        <v>217.80500000000001</v>
      </c>
      <c r="O43" s="7">
        <v>237.672</v>
      </c>
      <c r="P43" s="7">
        <v>352.07600000000002</v>
      </c>
      <c r="Q43" s="7">
        <v>287.21699999999998</v>
      </c>
      <c r="R43" s="7">
        <v>68.451999999999998</v>
      </c>
      <c r="S43" s="7">
        <v>263.84300000000002</v>
      </c>
      <c r="T43" s="7">
        <v>439.28500000000003</v>
      </c>
      <c r="U43" s="7">
        <v>192.13800000000001</v>
      </c>
      <c r="V43" s="7">
        <v>375.41300000000001</v>
      </c>
      <c r="W43" s="7">
        <v>207.36600000000001</v>
      </c>
      <c r="X43" s="7">
        <v>97.668999999999997</v>
      </c>
      <c r="Y43" s="7">
        <v>447.97800000000001</v>
      </c>
      <c r="Z43" s="7">
        <v>296.42200000000003</v>
      </c>
      <c r="AA43" s="7">
        <v>276.27499999999998</v>
      </c>
      <c r="AB43" s="7">
        <v>704.25699999999995</v>
      </c>
      <c r="AC43" s="7">
        <v>461.55099999999999</v>
      </c>
      <c r="AD43" s="7">
        <v>259.98500000000001</v>
      </c>
      <c r="AE43" s="7">
        <v>338.322</v>
      </c>
      <c r="AF43" s="7">
        <v>316.92700000000002</v>
      </c>
      <c r="AG43" s="7">
        <v>62.470999999999997</v>
      </c>
      <c r="AH43" s="7">
        <v>349.93299999999999</v>
      </c>
    </row>
    <row r="44" spans="1:34" ht="15" x14ac:dyDescent="0.25">
      <c r="A44" s="104">
        <v>46569</v>
      </c>
      <c r="B44" s="216"/>
      <c r="C44" s="208">
        <v>146</v>
      </c>
      <c r="D44" s="219">
        <v>146</v>
      </c>
      <c r="E44" s="8">
        <v>33.880000000000003</v>
      </c>
      <c r="F44" s="7">
        <v>422.66500000000002</v>
      </c>
      <c r="G44" s="7">
        <v>296.83800000000002</v>
      </c>
      <c r="H44" s="7">
        <v>324.74</v>
      </c>
      <c r="I44" s="7">
        <v>359.18900000000002</v>
      </c>
      <c r="J44" s="7">
        <v>334.17599999999999</v>
      </c>
      <c r="K44" s="7">
        <v>69.525000000000006</v>
      </c>
      <c r="L44" s="7">
        <v>35.098999999999997</v>
      </c>
      <c r="M44" s="7">
        <v>85.245999999999995</v>
      </c>
      <c r="N44" s="7">
        <v>77.421000000000006</v>
      </c>
      <c r="O44" s="7">
        <v>174.39599999999999</v>
      </c>
      <c r="P44" s="7">
        <v>271.29300000000001</v>
      </c>
      <c r="Q44" s="7">
        <v>83.83</v>
      </c>
      <c r="R44" s="7">
        <v>12.449</v>
      </c>
      <c r="S44" s="7">
        <v>203.929</v>
      </c>
      <c r="T44" s="7">
        <v>357.88900000000001</v>
      </c>
      <c r="U44" s="7">
        <v>188.97300000000001</v>
      </c>
      <c r="V44" s="7">
        <v>618.72400000000005</v>
      </c>
      <c r="W44" s="7">
        <v>78.162999999999997</v>
      </c>
      <c r="X44" s="7">
        <v>39.49</v>
      </c>
      <c r="Y44" s="7">
        <v>296.80099999999999</v>
      </c>
      <c r="Z44" s="7">
        <v>138.82400000000001</v>
      </c>
      <c r="AA44" s="7">
        <v>94.864000000000004</v>
      </c>
      <c r="AB44" s="7">
        <v>371.9</v>
      </c>
      <c r="AC44" s="7">
        <v>206.00700000000001</v>
      </c>
      <c r="AD44" s="7">
        <v>219.54400000000001</v>
      </c>
      <c r="AE44" s="7">
        <v>175.13800000000001</v>
      </c>
      <c r="AF44" s="7">
        <v>174.89099999999999</v>
      </c>
      <c r="AG44" s="7">
        <v>35.917000000000002</v>
      </c>
      <c r="AH44" s="7">
        <v>226.90100000000001</v>
      </c>
    </row>
    <row r="45" spans="1:34" ht="15" x14ac:dyDescent="0.25">
      <c r="A45" s="104">
        <v>46600</v>
      </c>
      <c r="B45" s="216"/>
      <c r="C45" s="208">
        <v>59</v>
      </c>
      <c r="D45" s="219">
        <v>59</v>
      </c>
      <c r="E45" s="8">
        <v>27.53</v>
      </c>
      <c r="F45" s="7">
        <v>150.81899999999999</v>
      </c>
      <c r="G45" s="7">
        <v>93.293999999999997</v>
      </c>
      <c r="H45" s="7">
        <v>154.28299999999999</v>
      </c>
      <c r="I45" s="7">
        <v>126.28</v>
      </c>
      <c r="J45" s="7">
        <v>116.694</v>
      </c>
      <c r="K45" s="7">
        <v>38.798999999999999</v>
      </c>
      <c r="L45" s="7">
        <v>21.902999999999999</v>
      </c>
      <c r="M45" s="7">
        <v>35.341999999999999</v>
      </c>
      <c r="N45" s="7">
        <v>34.783999999999999</v>
      </c>
      <c r="O45" s="7">
        <v>67.570999999999998</v>
      </c>
      <c r="P45" s="7">
        <v>86.105999999999995</v>
      </c>
      <c r="Q45" s="7">
        <v>46.52</v>
      </c>
      <c r="R45" s="7">
        <v>28.72</v>
      </c>
      <c r="S45" s="7">
        <v>63.363</v>
      </c>
      <c r="T45" s="7">
        <v>113.699</v>
      </c>
      <c r="U45" s="7">
        <v>61.055999999999997</v>
      </c>
      <c r="V45" s="7">
        <v>183.65</v>
      </c>
      <c r="W45" s="7">
        <v>39.366999999999997</v>
      </c>
      <c r="X45" s="7">
        <v>24.928000000000001</v>
      </c>
      <c r="Y45" s="7">
        <v>99.209000000000003</v>
      </c>
      <c r="Z45" s="7">
        <v>53.787999999999997</v>
      </c>
      <c r="AA45" s="7">
        <v>44.698</v>
      </c>
      <c r="AB45" s="7">
        <v>120.346</v>
      </c>
      <c r="AC45" s="7">
        <v>73.960999999999999</v>
      </c>
      <c r="AD45" s="7">
        <v>81.822000000000003</v>
      </c>
      <c r="AE45" s="7">
        <v>61.723999999999997</v>
      </c>
      <c r="AF45" s="7">
        <v>76.512</v>
      </c>
      <c r="AG45" s="7">
        <v>21.594999999999999</v>
      </c>
      <c r="AH45" s="7">
        <v>183.768</v>
      </c>
    </row>
    <row r="46" spans="1:34" ht="15" x14ac:dyDescent="0.25">
      <c r="A46" s="104">
        <v>46631</v>
      </c>
      <c r="B46" s="216"/>
      <c r="C46" s="208">
        <v>39</v>
      </c>
      <c r="D46" s="219">
        <v>39</v>
      </c>
      <c r="E46" s="8">
        <v>26.07</v>
      </c>
      <c r="F46" s="7">
        <v>63.524000000000001</v>
      </c>
      <c r="G46" s="7">
        <v>55.469000000000001</v>
      </c>
      <c r="H46" s="7">
        <v>95.366</v>
      </c>
      <c r="I46" s="7">
        <v>58.244999999999997</v>
      </c>
      <c r="J46" s="7">
        <v>78.994</v>
      </c>
      <c r="K46" s="7">
        <v>42.953000000000003</v>
      </c>
      <c r="L46" s="7">
        <v>20.443999999999999</v>
      </c>
      <c r="M46" s="7">
        <v>34.588999999999999</v>
      </c>
      <c r="N46" s="7">
        <v>34.517000000000003</v>
      </c>
      <c r="O46" s="7">
        <v>54.640999999999998</v>
      </c>
      <c r="P46" s="7">
        <v>47.795000000000002</v>
      </c>
      <c r="Q46" s="7">
        <v>37.174999999999997</v>
      </c>
      <c r="R46" s="7">
        <v>26.73</v>
      </c>
      <c r="S46" s="7">
        <v>45.856000000000002</v>
      </c>
      <c r="T46" s="7">
        <v>53.186</v>
      </c>
      <c r="U46" s="7">
        <v>40.148000000000003</v>
      </c>
      <c r="V46" s="7">
        <v>79.832999999999998</v>
      </c>
      <c r="W46" s="7">
        <v>30.826000000000001</v>
      </c>
      <c r="X46" s="7">
        <v>30.37</v>
      </c>
      <c r="Y46" s="7">
        <v>67.113</v>
      </c>
      <c r="Z46" s="7">
        <v>40.789000000000001</v>
      </c>
      <c r="AA46" s="7">
        <v>38.89</v>
      </c>
      <c r="AB46" s="7">
        <v>79.944000000000003</v>
      </c>
      <c r="AC46" s="7">
        <v>46.23</v>
      </c>
      <c r="AD46" s="7">
        <v>55.402999999999999</v>
      </c>
      <c r="AE46" s="7">
        <v>39.844999999999999</v>
      </c>
      <c r="AF46" s="7">
        <v>60.369</v>
      </c>
      <c r="AG46" s="7">
        <v>24.448</v>
      </c>
      <c r="AH46" s="7">
        <v>70.144000000000005</v>
      </c>
    </row>
    <row r="47" spans="1:34" ht="15" x14ac:dyDescent="0.25">
      <c r="A47" s="104">
        <v>46661</v>
      </c>
      <c r="B47" s="216"/>
      <c r="C47" s="208">
        <v>40</v>
      </c>
      <c r="D47" s="219">
        <v>45</v>
      </c>
      <c r="E47" s="8">
        <v>36.753999999999998</v>
      </c>
      <c r="F47" s="7">
        <v>54.594000000000001</v>
      </c>
      <c r="G47" s="7">
        <v>52.08</v>
      </c>
      <c r="H47" s="7">
        <v>84.472999999999999</v>
      </c>
      <c r="I47" s="7">
        <v>55.225000000000001</v>
      </c>
      <c r="J47" s="7">
        <v>52.082999999999998</v>
      </c>
      <c r="K47" s="7">
        <v>39.908000000000001</v>
      </c>
      <c r="L47" s="7">
        <v>22.823</v>
      </c>
      <c r="M47" s="7">
        <v>35.375</v>
      </c>
      <c r="N47" s="7">
        <v>28.024000000000001</v>
      </c>
      <c r="O47" s="7">
        <v>48.854999999999997</v>
      </c>
      <c r="P47" s="7">
        <v>46.573999999999998</v>
      </c>
      <c r="Q47" s="7">
        <v>54.149000000000001</v>
      </c>
      <c r="R47" s="7">
        <v>43.542000000000002</v>
      </c>
      <c r="S47" s="7">
        <v>40.640999999999998</v>
      </c>
      <c r="T47" s="7">
        <v>51.572000000000003</v>
      </c>
      <c r="U47" s="7">
        <v>33.161000000000001</v>
      </c>
      <c r="V47" s="7">
        <v>66.906999999999996</v>
      </c>
      <c r="W47" s="7">
        <v>31.959</v>
      </c>
      <c r="X47" s="7">
        <v>35.228999999999999</v>
      </c>
      <c r="Y47" s="7">
        <v>117.28100000000001</v>
      </c>
      <c r="Z47" s="7">
        <v>48.244</v>
      </c>
      <c r="AA47" s="7">
        <v>70.838999999999999</v>
      </c>
      <c r="AB47" s="7">
        <v>85.117999999999995</v>
      </c>
      <c r="AC47" s="7">
        <v>45.716999999999999</v>
      </c>
      <c r="AD47" s="7">
        <v>49.19</v>
      </c>
      <c r="AE47" s="7">
        <v>37.000999999999998</v>
      </c>
      <c r="AF47" s="7">
        <v>40.234000000000002</v>
      </c>
      <c r="AG47" s="7">
        <v>23.420999999999999</v>
      </c>
      <c r="AH47" s="7">
        <v>53.405999999999999</v>
      </c>
    </row>
    <row r="48" spans="1:34" ht="15" x14ac:dyDescent="0.25">
      <c r="A48" s="104">
        <v>46692</v>
      </c>
      <c r="B48" s="216"/>
      <c r="C48" s="208">
        <v>39</v>
      </c>
      <c r="D48" s="219">
        <v>42</v>
      </c>
      <c r="E48" s="8">
        <v>34.685000000000002</v>
      </c>
      <c r="F48" s="7">
        <v>48.070999999999998</v>
      </c>
      <c r="G48" s="7">
        <v>49.88</v>
      </c>
      <c r="H48" s="7">
        <v>57.457000000000001</v>
      </c>
      <c r="I48" s="7">
        <v>44.935000000000002</v>
      </c>
      <c r="J48" s="7">
        <v>45.581000000000003</v>
      </c>
      <c r="K48" s="7">
        <v>35.837000000000003</v>
      </c>
      <c r="L48" s="7">
        <v>31.919</v>
      </c>
      <c r="M48" s="7">
        <v>30.870999999999999</v>
      </c>
      <c r="N48" s="7">
        <v>29.34</v>
      </c>
      <c r="O48" s="7">
        <v>48.924999999999997</v>
      </c>
      <c r="P48" s="7">
        <v>41.747999999999998</v>
      </c>
      <c r="Q48" s="7">
        <v>41.000999999999998</v>
      </c>
      <c r="R48" s="7">
        <v>36.883000000000003</v>
      </c>
      <c r="S48" s="7">
        <v>41.67</v>
      </c>
      <c r="T48" s="7">
        <v>48.37</v>
      </c>
      <c r="U48" s="7">
        <v>34.11</v>
      </c>
      <c r="V48" s="7">
        <v>56.343000000000004</v>
      </c>
      <c r="W48" s="7">
        <v>38.465000000000003</v>
      </c>
      <c r="X48" s="7">
        <v>30.425000000000001</v>
      </c>
      <c r="Y48" s="7">
        <v>61.868000000000002</v>
      </c>
      <c r="Z48" s="7">
        <v>38.581000000000003</v>
      </c>
      <c r="AA48" s="7">
        <v>74.614000000000004</v>
      </c>
      <c r="AB48" s="7">
        <v>67.266000000000005</v>
      </c>
      <c r="AC48" s="7">
        <v>45.048000000000002</v>
      </c>
      <c r="AD48" s="7">
        <v>41.015000000000001</v>
      </c>
      <c r="AE48" s="7">
        <v>40.64</v>
      </c>
      <c r="AF48" s="7">
        <v>40.405999999999999</v>
      </c>
      <c r="AG48" s="7">
        <v>25.245000000000001</v>
      </c>
      <c r="AH48" s="7">
        <v>44.219000000000001</v>
      </c>
    </row>
    <row r="49" spans="1:1005" ht="15" x14ac:dyDescent="0.25">
      <c r="A49" s="104">
        <v>46722</v>
      </c>
      <c r="B49" s="216"/>
      <c r="C49" s="208">
        <v>32</v>
      </c>
      <c r="D49" s="219">
        <v>32</v>
      </c>
      <c r="E49" s="8">
        <v>27.614999999999998</v>
      </c>
      <c r="F49" s="7">
        <v>46.774999999999999</v>
      </c>
      <c r="G49" s="7">
        <v>46.484000000000002</v>
      </c>
      <c r="H49" s="7">
        <v>46.814999999999998</v>
      </c>
      <c r="I49" s="7">
        <v>39.566000000000003</v>
      </c>
      <c r="J49" s="7">
        <v>39.747999999999998</v>
      </c>
      <c r="K49" s="7">
        <v>29.568999999999999</v>
      </c>
      <c r="L49" s="7">
        <v>24.657</v>
      </c>
      <c r="M49" s="7">
        <v>25.366</v>
      </c>
      <c r="N49" s="7">
        <v>25.06</v>
      </c>
      <c r="O49" s="7">
        <v>34.938000000000002</v>
      </c>
      <c r="P49" s="7">
        <v>36.451999999999998</v>
      </c>
      <c r="Q49" s="7">
        <v>35.664000000000001</v>
      </c>
      <c r="R49" s="7">
        <v>27.009</v>
      </c>
      <c r="S49" s="7">
        <v>33.204000000000001</v>
      </c>
      <c r="T49" s="7">
        <v>38.938000000000002</v>
      </c>
      <c r="U49" s="7">
        <v>28.776</v>
      </c>
      <c r="V49" s="7">
        <v>46.143000000000001</v>
      </c>
      <c r="W49" s="7">
        <v>32.526000000000003</v>
      </c>
      <c r="X49" s="7">
        <v>24.08</v>
      </c>
      <c r="Y49" s="7">
        <v>46.325000000000003</v>
      </c>
      <c r="Z49" s="7">
        <v>32.061999999999998</v>
      </c>
      <c r="AA49" s="7">
        <v>41.472999999999999</v>
      </c>
      <c r="AB49" s="7">
        <v>60.493000000000002</v>
      </c>
      <c r="AC49" s="7">
        <v>37.585000000000001</v>
      </c>
      <c r="AD49" s="7">
        <v>34.442999999999998</v>
      </c>
      <c r="AE49" s="7">
        <v>34.374000000000002</v>
      </c>
      <c r="AF49" s="7">
        <v>35.06</v>
      </c>
      <c r="AG49" s="7">
        <v>21.760999999999999</v>
      </c>
      <c r="AH49" s="7">
        <v>37.313000000000002</v>
      </c>
    </row>
    <row r="50" spans="1:1005" ht="15" x14ac:dyDescent="0.25">
      <c r="A50" s="104">
        <v>46753</v>
      </c>
      <c r="B50" s="216"/>
      <c r="C50" s="208">
        <v>31</v>
      </c>
      <c r="D50" s="219">
        <v>31</v>
      </c>
      <c r="E50" s="8">
        <v>24.06</v>
      </c>
      <c r="F50" s="7">
        <v>36.948999999999998</v>
      </c>
      <c r="G50" s="7">
        <v>45.509</v>
      </c>
      <c r="H50" s="7">
        <v>40.325000000000003</v>
      </c>
      <c r="I50" s="7">
        <v>33.689</v>
      </c>
      <c r="J50" s="7">
        <v>34.901000000000003</v>
      </c>
      <c r="K50" s="7">
        <v>25.754000000000001</v>
      </c>
      <c r="L50" s="7">
        <v>20.369</v>
      </c>
      <c r="M50" s="7">
        <v>22.045999999999999</v>
      </c>
      <c r="N50" s="7">
        <v>22.297999999999998</v>
      </c>
      <c r="O50" s="7">
        <v>29.335999999999999</v>
      </c>
      <c r="P50" s="7">
        <v>35.893000000000001</v>
      </c>
      <c r="Q50" s="7">
        <v>32.896000000000001</v>
      </c>
      <c r="R50" s="7">
        <v>22.402999999999999</v>
      </c>
      <c r="S50" s="7">
        <v>30.17</v>
      </c>
      <c r="T50" s="7">
        <v>33.396000000000001</v>
      </c>
      <c r="U50" s="7">
        <v>25.943000000000001</v>
      </c>
      <c r="V50" s="7">
        <v>41.22</v>
      </c>
      <c r="W50" s="7">
        <v>27.484000000000002</v>
      </c>
      <c r="X50" s="7">
        <v>21.302</v>
      </c>
      <c r="Y50" s="7">
        <v>41.738</v>
      </c>
      <c r="Z50" s="7">
        <v>28.364999999999998</v>
      </c>
      <c r="AA50" s="7">
        <v>33.203000000000003</v>
      </c>
      <c r="AB50" s="7">
        <v>51.139000000000003</v>
      </c>
      <c r="AC50" s="7">
        <v>32.838000000000001</v>
      </c>
      <c r="AD50" s="7">
        <v>29.832000000000001</v>
      </c>
      <c r="AE50" s="7">
        <v>29.28</v>
      </c>
      <c r="AF50" s="7">
        <v>30.035</v>
      </c>
      <c r="AG50" s="7">
        <v>19.614000000000001</v>
      </c>
      <c r="AH50" s="7">
        <v>32.497</v>
      </c>
    </row>
    <row r="51" spans="1:1005" ht="15" x14ac:dyDescent="0.25">
      <c r="A51" s="104">
        <v>46784</v>
      </c>
      <c r="B51" s="216"/>
      <c r="C51" s="208">
        <v>29</v>
      </c>
      <c r="D51" s="219">
        <v>29</v>
      </c>
      <c r="E51" s="8">
        <v>32.412999999999997</v>
      </c>
      <c r="F51" s="7">
        <v>41.463999999999999</v>
      </c>
      <c r="G51" s="7">
        <v>38.04</v>
      </c>
      <c r="H51" s="7">
        <v>34.881</v>
      </c>
      <c r="I51" s="7">
        <v>31.385000000000002</v>
      </c>
      <c r="J51" s="7">
        <v>34.993000000000002</v>
      </c>
      <c r="K51" s="7">
        <v>23.285</v>
      </c>
      <c r="L51" s="7">
        <v>18.433</v>
      </c>
      <c r="M51" s="7">
        <v>28.501999999999999</v>
      </c>
      <c r="N51" s="7">
        <v>21.428000000000001</v>
      </c>
      <c r="O51" s="7">
        <v>26.797999999999998</v>
      </c>
      <c r="P51" s="7">
        <v>31.027999999999999</v>
      </c>
      <c r="Q51" s="7">
        <v>30.977</v>
      </c>
      <c r="R51" s="7">
        <v>19.79</v>
      </c>
      <c r="S51" s="7">
        <v>29.19</v>
      </c>
      <c r="T51" s="7">
        <v>29.084</v>
      </c>
      <c r="U51" s="7">
        <v>25.303000000000001</v>
      </c>
      <c r="V51" s="7">
        <v>38.243000000000002</v>
      </c>
      <c r="W51" s="7">
        <v>24.904</v>
      </c>
      <c r="X51" s="7">
        <v>26.22</v>
      </c>
      <c r="Y51" s="7">
        <v>45.390999999999998</v>
      </c>
      <c r="Z51" s="7">
        <v>34.481000000000002</v>
      </c>
      <c r="AA51" s="7">
        <v>45.521999999999998</v>
      </c>
      <c r="AB51" s="7">
        <v>46.018999999999998</v>
      </c>
      <c r="AC51" s="7">
        <v>32.121000000000002</v>
      </c>
      <c r="AD51" s="7">
        <v>27.260999999999999</v>
      </c>
      <c r="AE51" s="7">
        <v>30.056000000000001</v>
      </c>
      <c r="AF51" s="7">
        <v>26.931999999999999</v>
      </c>
      <c r="AG51" s="7">
        <v>19.119</v>
      </c>
      <c r="AH51" s="7">
        <v>28.446999999999999</v>
      </c>
    </row>
    <row r="52" spans="1:1005" ht="15" x14ac:dyDescent="0.25">
      <c r="A52" s="104">
        <v>46813</v>
      </c>
      <c r="B52" s="216"/>
      <c r="C52" s="208">
        <v>51</v>
      </c>
      <c r="D52" s="219">
        <v>51</v>
      </c>
      <c r="E52" s="8">
        <v>61.533000000000001</v>
      </c>
      <c r="F52" s="7">
        <v>56.417999999999999</v>
      </c>
      <c r="G52" s="7">
        <v>60.97</v>
      </c>
      <c r="H52" s="7">
        <v>52.640999999999998</v>
      </c>
      <c r="I52" s="7">
        <v>47.546999999999997</v>
      </c>
      <c r="J52" s="7">
        <v>43.942</v>
      </c>
      <c r="K52" s="7">
        <v>36.101999999999997</v>
      </c>
      <c r="L52" s="7">
        <v>26.548999999999999</v>
      </c>
      <c r="M52" s="7">
        <v>36.095999999999997</v>
      </c>
      <c r="N52" s="7">
        <v>52.314999999999998</v>
      </c>
      <c r="O52" s="7">
        <v>47.08</v>
      </c>
      <c r="P52" s="7">
        <v>38.64</v>
      </c>
      <c r="Q52" s="7">
        <v>64.965000000000003</v>
      </c>
      <c r="R52" s="7">
        <v>27.463999999999999</v>
      </c>
      <c r="S52" s="7">
        <v>47.649000000000001</v>
      </c>
      <c r="T52" s="7">
        <v>38.149000000000001</v>
      </c>
      <c r="U52" s="7">
        <v>32.220999999999997</v>
      </c>
      <c r="V52" s="7">
        <v>67.063999999999993</v>
      </c>
      <c r="W52" s="7">
        <v>38.43</v>
      </c>
      <c r="X52" s="7">
        <v>38.838000000000001</v>
      </c>
      <c r="Y52" s="7">
        <v>73.41</v>
      </c>
      <c r="Z52" s="7">
        <v>52.569000000000003</v>
      </c>
      <c r="AA52" s="7">
        <v>126.161</v>
      </c>
      <c r="AB52" s="7">
        <v>51.606999999999999</v>
      </c>
      <c r="AC52" s="7">
        <v>45.365000000000002</v>
      </c>
      <c r="AD52" s="7">
        <v>44.511000000000003</v>
      </c>
      <c r="AE52" s="7">
        <v>36.406999999999996</v>
      </c>
      <c r="AF52" s="7">
        <v>47.529000000000003</v>
      </c>
      <c r="AG52" s="7">
        <v>38.441000000000003</v>
      </c>
      <c r="AH52" s="7">
        <v>49.25</v>
      </c>
    </row>
    <row r="53" spans="1:1005" ht="15" x14ac:dyDescent="0.25">
      <c r="A53" s="104">
        <v>46844</v>
      </c>
      <c r="B53" s="216"/>
      <c r="C53" s="208">
        <v>77</v>
      </c>
      <c r="D53" s="219">
        <v>77</v>
      </c>
      <c r="E53" s="8">
        <v>59.646000000000001</v>
      </c>
      <c r="F53" s="7">
        <v>111.32599999999999</v>
      </c>
      <c r="G53" s="7">
        <v>89.081999999999994</v>
      </c>
      <c r="H53" s="7">
        <v>83.244</v>
      </c>
      <c r="I53" s="7">
        <v>61.710999999999999</v>
      </c>
      <c r="J53" s="7">
        <v>79.614999999999995</v>
      </c>
      <c r="K53" s="7">
        <v>46.027000000000001</v>
      </c>
      <c r="L53" s="7">
        <v>55.164999999999999</v>
      </c>
      <c r="M53" s="7">
        <v>58.895000000000003</v>
      </c>
      <c r="N53" s="7">
        <v>104.907</v>
      </c>
      <c r="O53" s="7">
        <v>70.492999999999995</v>
      </c>
      <c r="P53" s="7">
        <v>95.878</v>
      </c>
      <c r="Q53" s="7">
        <v>68.024000000000001</v>
      </c>
      <c r="R53" s="7">
        <v>31.882000000000001</v>
      </c>
      <c r="S53" s="7">
        <v>76.364000000000004</v>
      </c>
      <c r="T53" s="7">
        <v>51.167000000000002</v>
      </c>
      <c r="U53" s="7">
        <v>54.857999999999997</v>
      </c>
      <c r="V53" s="7">
        <v>129.876</v>
      </c>
      <c r="W53" s="7">
        <v>44.854999999999997</v>
      </c>
      <c r="X53" s="7">
        <v>67.847999999999999</v>
      </c>
      <c r="Y53" s="7">
        <v>81.483000000000004</v>
      </c>
      <c r="Z53" s="7">
        <v>81.706000000000003</v>
      </c>
      <c r="AA53" s="7">
        <v>246.47499999999999</v>
      </c>
      <c r="AB53" s="7">
        <v>83.201999999999998</v>
      </c>
      <c r="AC53" s="7">
        <v>96.069000000000003</v>
      </c>
      <c r="AD53" s="7">
        <v>61.881999999999998</v>
      </c>
      <c r="AE53" s="7">
        <v>57.287999999999997</v>
      </c>
      <c r="AF53" s="7">
        <v>62.750999999999998</v>
      </c>
      <c r="AG53" s="7">
        <v>61.558999999999997</v>
      </c>
      <c r="AH53" s="7">
        <v>87.144999999999996</v>
      </c>
    </row>
    <row r="54" spans="1:1005" ht="15" x14ac:dyDescent="0.25">
      <c r="A54" s="104">
        <v>46874</v>
      </c>
      <c r="B54" s="216"/>
      <c r="C54" s="208">
        <v>166</v>
      </c>
      <c r="D54" s="219">
        <v>166</v>
      </c>
      <c r="E54" s="8">
        <v>56.57</v>
      </c>
      <c r="F54" s="7">
        <v>153.01400000000001</v>
      </c>
      <c r="G54" s="7">
        <v>338.553</v>
      </c>
      <c r="H54" s="7">
        <v>160.28399999999999</v>
      </c>
      <c r="I54" s="7">
        <v>162.988</v>
      </c>
      <c r="J54" s="7">
        <v>171.191</v>
      </c>
      <c r="K54" s="7">
        <v>101.944</v>
      </c>
      <c r="L54" s="7">
        <v>48.94</v>
      </c>
      <c r="M54" s="7">
        <v>57.534999999999997</v>
      </c>
      <c r="N54" s="7">
        <v>99.51</v>
      </c>
      <c r="O54" s="7">
        <v>135.04599999999999</v>
      </c>
      <c r="P54" s="7">
        <v>232.18199999999999</v>
      </c>
      <c r="Q54" s="7">
        <v>169.613</v>
      </c>
      <c r="R54" s="7">
        <v>105.851</v>
      </c>
      <c r="S54" s="7">
        <v>134.89599999999999</v>
      </c>
      <c r="T54" s="7">
        <v>26.332999999999998</v>
      </c>
      <c r="U54" s="7">
        <v>137.51400000000001</v>
      </c>
      <c r="V54" s="7">
        <v>178.53200000000001</v>
      </c>
      <c r="W54" s="7">
        <v>69.472999999999999</v>
      </c>
      <c r="X54" s="7">
        <v>170.01900000000001</v>
      </c>
      <c r="Y54" s="7">
        <v>183.113</v>
      </c>
      <c r="Z54" s="7">
        <v>125.703</v>
      </c>
      <c r="AA54" s="7">
        <v>366.32799999999997</v>
      </c>
      <c r="AB54" s="7">
        <v>272.57900000000001</v>
      </c>
      <c r="AC54" s="7">
        <v>84.715000000000003</v>
      </c>
      <c r="AD54" s="7">
        <v>124.017</v>
      </c>
      <c r="AE54" s="7">
        <v>75.956000000000003</v>
      </c>
      <c r="AF54" s="7">
        <v>146.47399999999999</v>
      </c>
      <c r="AG54" s="7">
        <v>170.667</v>
      </c>
      <c r="AH54" s="7">
        <v>182.72900000000001</v>
      </c>
    </row>
    <row r="55" spans="1:1005" ht="15" x14ac:dyDescent="0.25">
      <c r="A55" s="104">
        <v>46905</v>
      </c>
      <c r="B55" s="216"/>
      <c r="C55" s="208">
        <v>301</v>
      </c>
      <c r="D55" s="219">
        <v>301</v>
      </c>
      <c r="E55" s="8">
        <v>399.42200000000003</v>
      </c>
      <c r="F55" s="7">
        <v>582.49199999999996</v>
      </c>
      <c r="G55" s="7">
        <v>712.83299999999997</v>
      </c>
      <c r="H55" s="7">
        <v>311.33499999999998</v>
      </c>
      <c r="I55" s="7">
        <v>536.48199999999997</v>
      </c>
      <c r="J55" s="7">
        <v>220.51900000000001</v>
      </c>
      <c r="K55" s="7">
        <v>121.756</v>
      </c>
      <c r="L55" s="7">
        <v>189.21600000000001</v>
      </c>
      <c r="M55" s="7">
        <v>219.40799999999999</v>
      </c>
      <c r="N55" s="7">
        <v>244.77600000000001</v>
      </c>
      <c r="O55" s="7">
        <v>362.173</v>
      </c>
      <c r="P55" s="7">
        <v>280.96699999999998</v>
      </c>
      <c r="Q55" s="7">
        <v>69.709000000000003</v>
      </c>
      <c r="R55" s="7">
        <v>272.233</v>
      </c>
      <c r="S55" s="7">
        <v>448.52100000000002</v>
      </c>
      <c r="T55" s="7">
        <v>201.99700000000001</v>
      </c>
      <c r="U55" s="7">
        <v>377.20699999999999</v>
      </c>
      <c r="V55" s="7">
        <v>209.48400000000001</v>
      </c>
      <c r="W55" s="7">
        <v>97.231999999999999</v>
      </c>
      <c r="X55" s="7">
        <v>446.06700000000001</v>
      </c>
      <c r="Y55" s="7">
        <v>297.89699999999999</v>
      </c>
      <c r="Z55" s="7">
        <v>278.20600000000002</v>
      </c>
      <c r="AA55" s="7">
        <v>712.20100000000002</v>
      </c>
      <c r="AB55" s="7">
        <v>457.17399999999998</v>
      </c>
      <c r="AC55" s="7">
        <v>261.41199999999998</v>
      </c>
      <c r="AD55" s="7">
        <v>343.41500000000002</v>
      </c>
      <c r="AE55" s="7">
        <v>324.952</v>
      </c>
      <c r="AF55" s="7">
        <v>60.356000000000002</v>
      </c>
      <c r="AG55" s="7">
        <v>351.233</v>
      </c>
      <c r="AH55" s="7">
        <v>160.37100000000001</v>
      </c>
    </row>
    <row r="56" spans="1:1005" ht="15" x14ac:dyDescent="0.25">
      <c r="A56" s="104">
        <v>46935</v>
      </c>
      <c r="B56" s="216"/>
      <c r="C56" s="208">
        <v>146</v>
      </c>
      <c r="D56" s="219">
        <v>146</v>
      </c>
      <c r="E56" s="8">
        <v>424.649</v>
      </c>
      <c r="F56" s="7">
        <v>287.26</v>
      </c>
      <c r="G56" s="7">
        <v>315.95400000000001</v>
      </c>
      <c r="H56" s="7">
        <v>357.65199999999999</v>
      </c>
      <c r="I56" s="7">
        <v>336.11200000000002</v>
      </c>
      <c r="J56" s="7">
        <v>67.763999999999996</v>
      </c>
      <c r="K56" s="7">
        <v>33.667000000000002</v>
      </c>
      <c r="L56" s="7">
        <v>82.007999999999996</v>
      </c>
      <c r="M56" s="7">
        <v>79.415999999999997</v>
      </c>
      <c r="N56" s="7">
        <v>169.53</v>
      </c>
      <c r="O56" s="7">
        <v>258.99299999999999</v>
      </c>
      <c r="P56" s="7">
        <v>80.786000000000001</v>
      </c>
      <c r="Q56" s="7">
        <v>14.36</v>
      </c>
      <c r="R56" s="7">
        <v>195.30500000000001</v>
      </c>
      <c r="S56" s="7">
        <v>348.952</v>
      </c>
      <c r="T56" s="7">
        <v>181.49100000000001</v>
      </c>
      <c r="U56" s="7">
        <v>621.13900000000001</v>
      </c>
      <c r="V56" s="7">
        <v>75.132000000000005</v>
      </c>
      <c r="W56" s="7">
        <v>39.238999999999997</v>
      </c>
      <c r="X56" s="7">
        <v>290.66699999999997</v>
      </c>
      <c r="Y56" s="7">
        <v>140.672</v>
      </c>
      <c r="Z56" s="7">
        <v>92.421000000000006</v>
      </c>
      <c r="AA56" s="7">
        <v>361.45499999999998</v>
      </c>
      <c r="AB56" s="7">
        <v>200.2</v>
      </c>
      <c r="AC56" s="7">
        <v>221.49700000000001</v>
      </c>
      <c r="AD56" s="7">
        <v>171.005</v>
      </c>
      <c r="AE56" s="7">
        <v>170.399</v>
      </c>
      <c r="AF56" s="7">
        <v>35.738999999999997</v>
      </c>
      <c r="AG56" s="7">
        <v>228.429</v>
      </c>
      <c r="AH56" s="7">
        <v>33.079000000000001</v>
      </c>
    </row>
    <row r="57" spans="1:1005" ht="15" x14ac:dyDescent="0.25">
      <c r="A57" s="104">
        <v>46966</v>
      </c>
      <c r="B57" s="216"/>
      <c r="C57" s="208">
        <v>59</v>
      </c>
      <c r="D57" s="219">
        <v>59</v>
      </c>
      <c r="E57" s="8">
        <v>151.56</v>
      </c>
      <c r="F57" s="7">
        <v>91.64</v>
      </c>
      <c r="G57" s="7">
        <v>152.30099999999999</v>
      </c>
      <c r="H57" s="7">
        <v>121.54</v>
      </c>
      <c r="I57" s="7">
        <v>117.328</v>
      </c>
      <c r="J57" s="7">
        <v>38.908999999999999</v>
      </c>
      <c r="K57" s="7">
        <v>22.048999999999999</v>
      </c>
      <c r="L57" s="7">
        <v>34.844000000000001</v>
      </c>
      <c r="M57" s="7">
        <v>35.476999999999997</v>
      </c>
      <c r="N57" s="7">
        <v>67.265000000000001</v>
      </c>
      <c r="O57" s="7">
        <v>84.531999999999996</v>
      </c>
      <c r="P57" s="7">
        <v>46.475999999999999</v>
      </c>
      <c r="Q57" s="7">
        <v>29.367000000000001</v>
      </c>
      <c r="R57" s="7">
        <v>62.343000000000004</v>
      </c>
      <c r="S57" s="7">
        <v>109.22799999999999</v>
      </c>
      <c r="T57" s="7">
        <v>60.237000000000002</v>
      </c>
      <c r="U57" s="7">
        <v>184.29900000000001</v>
      </c>
      <c r="V57" s="7">
        <v>39.253999999999998</v>
      </c>
      <c r="W57" s="7">
        <v>24.922999999999998</v>
      </c>
      <c r="X57" s="7">
        <v>98.644000000000005</v>
      </c>
      <c r="Y57" s="7">
        <v>54.430999999999997</v>
      </c>
      <c r="Z57" s="7">
        <v>44.451000000000001</v>
      </c>
      <c r="AA57" s="7">
        <v>117.642</v>
      </c>
      <c r="AB57" s="7">
        <v>72.852999999999994</v>
      </c>
      <c r="AC57" s="7">
        <v>82.477000000000004</v>
      </c>
      <c r="AD57" s="7">
        <v>60.746000000000002</v>
      </c>
      <c r="AE57" s="7">
        <v>73.972999999999999</v>
      </c>
      <c r="AF57" s="7">
        <v>21.736000000000001</v>
      </c>
      <c r="AG57" s="7">
        <v>184.35599999999999</v>
      </c>
      <c r="AH57" s="7">
        <v>27.786999999999999</v>
      </c>
    </row>
    <row r="58" spans="1:1005" ht="15" x14ac:dyDescent="0.25">
      <c r="A58" s="104">
        <v>46997</v>
      </c>
      <c r="B58" s="216"/>
      <c r="C58" s="208">
        <v>39</v>
      </c>
      <c r="D58" s="219">
        <v>39</v>
      </c>
      <c r="E58" s="8">
        <v>63.6</v>
      </c>
      <c r="F58" s="7">
        <v>55.103999999999999</v>
      </c>
      <c r="G58" s="7">
        <v>95.811000000000007</v>
      </c>
      <c r="H58" s="7">
        <v>57.564</v>
      </c>
      <c r="I58" s="7">
        <v>79.102999999999994</v>
      </c>
      <c r="J58" s="7">
        <v>43.097000000000001</v>
      </c>
      <c r="K58" s="7">
        <v>20.513999999999999</v>
      </c>
      <c r="L58" s="7">
        <v>34.758000000000003</v>
      </c>
      <c r="M58" s="7">
        <v>34.634999999999998</v>
      </c>
      <c r="N58" s="7">
        <v>53.997</v>
      </c>
      <c r="O58" s="7">
        <v>47.344000000000001</v>
      </c>
      <c r="P58" s="7">
        <v>37.302</v>
      </c>
      <c r="Q58" s="7">
        <v>26.827000000000002</v>
      </c>
      <c r="R58" s="7">
        <v>46.35</v>
      </c>
      <c r="S58" s="7">
        <v>52.564999999999998</v>
      </c>
      <c r="T58" s="7">
        <v>39.561999999999998</v>
      </c>
      <c r="U58" s="7">
        <v>79.915000000000006</v>
      </c>
      <c r="V58" s="7">
        <v>30.783999999999999</v>
      </c>
      <c r="W58" s="7">
        <v>30.811</v>
      </c>
      <c r="X58" s="7">
        <v>66.885999999999996</v>
      </c>
      <c r="Y58" s="7">
        <v>40.901000000000003</v>
      </c>
      <c r="Z58" s="7">
        <v>39.231999999999999</v>
      </c>
      <c r="AA58" s="7">
        <v>80.399000000000001</v>
      </c>
      <c r="AB58" s="7">
        <v>45.857999999999997</v>
      </c>
      <c r="AC58" s="7">
        <v>55.482999999999997</v>
      </c>
      <c r="AD58" s="7">
        <v>39.75</v>
      </c>
      <c r="AE58" s="7">
        <v>59.743000000000002</v>
      </c>
      <c r="AF58" s="7">
        <v>24.533000000000001</v>
      </c>
      <c r="AG58" s="7">
        <v>70.210999999999999</v>
      </c>
      <c r="AH58" s="7">
        <v>26.04</v>
      </c>
    </row>
    <row r="59" spans="1:1005" ht="15" x14ac:dyDescent="0.25">
      <c r="A59" s="104">
        <v>47027</v>
      </c>
      <c r="B59" s="216"/>
      <c r="C59" s="208">
        <v>40</v>
      </c>
      <c r="D59" s="219">
        <v>45</v>
      </c>
      <c r="E59" s="8">
        <v>54.728999999999999</v>
      </c>
      <c r="F59" s="7">
        <v>52.131999999999998</v>
      </c>
      <c r="G59" s="7">
        <v>82.722999999999999</v>
      </c>
      <c r="H59" s="7">
        <v>55.06</v>
      </c>
      <c r="I59" s="7">
        <v>52.264000000000003</v>
      </c>
      <c r="J59" s="7">
        <v>40.197000000000003</v>
      </c>
      <c r="K59" s="7">
        <v>23</v>
      </c>
      <c r="L59" s="7">
        <v>35.488</v>
      </c>
      <c r="M59" s="7">
        <v>28.233000000000001</v>
      </c>
      <c r="N59" s="7">
        <v>48.895000000000003</v>
      </c>
      <c r="O59" s="7">
        <v>46.557000000000002</v>
      </c>
      <c r="P59" s="7">
        <v>53.959000000000003</v>
      </c>
      <c r="Q59" s="7">
        <v>43.732999999999997</v>
      </c>
      <c r="R59" s="7">
        <v>40.116999999999997</v>
      </c>
      <c r="S59" s="7">
        <v>51.927</v>
      </c>
      <c r="T59" s="7">
        <v>33.200000000000003</v>
      </c>
      <c r="U59" s="7">
        <v>67.066000000000003</v>
      </c>
      <c r="V59" s="7">
        <v>32.131</v>
      </c>
      <c r="W59" s="7">
        <v>35.078000000000003</v>
      </c>
      <c r="X59" s="7">
        <v>116.607</v>
      </c>
      <c r="Y59" s="7">
        <v>48.457000000000001</v>
      </c>
      <c r="Z59" s="7">
        <v>72.096000000000004</v>
      </c>
      <c r="AA59" s="7">
        <v>84.524000000000001</v>
      </c>
      <c r="AB59" s="7">
        <v>45.97</v>
      </c>
      <c r="AC59" s="7">
        <v>49.311999999999998</v>
      </c>
      <c r="AD59" s="7">
        <v>37.302999999999997</v>
      </c>
      <c r="AE59" s="7">
        <v>40.121000000000002</v>
      </c>
      <c r="AF59" s="7">
        <v>23.484000000000002</v>
      </c>
      <c r="AG59" s="7">
        <v>53.552999999999997</v>
      </c>
      <c r="AH59" s="7">
        <v>37.097000000000001</v>
      </c>
    </row>
    <row r="60" spans="1:1005" ht="15" x14ac:dyDescent="0.25">
      <c r="A60" s="104">
        <v>47058</v>
      </c>
      <c r="B60" s="216"/>
      <c r="C60" s="208">
        <v>39</v>
      </c>
      <c r="D60" s="219">
        <v>42</v>
      </c>
      <c r="E60" s="8">
        <v>48.16</v>
      </c>
      <c r="F60" s="7">
        <v>50.226999999999997</v>
      </c>
      <c r="G60" s="7">
        <v>57.046999999999997</v>
      </c>
      <c r="H60" s="7">
        <v>44.676000000000002</v>
      </c>
      <c r="I60" s="7">
        <v>45.725000000000001</v>
      </c>
      <c r="J60" s="7">
        <v>35.825000000000003</v>
      </c>
      <c r="K60" s="7">
        <v>32.101999999999997</v>
      </c>
      <c r="L60" s="7">
        <v>30.792999999999999</v>
      </c>
      <c r="M60" s="7">
        <v>29.434999999999999</v>
      </c>
      <c r="N60" s="7">
        <v>48.323</v>
      </c>
      <c r="O60" s="7">
        <v>41.69</v>
      </c>
      <c r="P60" s="7">
        <v>40.83</v>
      </c>
      <c r="Q60" s="7">
        <v>37.021000000000001</v>
      </c>
      <c r="R60" s="7">
        <v>41.585000000000001</v>
      </c>
      <c r="S60" s="7">
        <v>48.152999999999999</v>
      </c>
      <c r="T60" s="7">
        <v>34.140999999999998</v>
      </c>
      <c r="U60" s="7">
        <v>56.433999999999997</v>
      </c>
      <c r="V60" s="7">
        <v>38.488</v>
      </c>
      <c r="W60" s="7">
        <v>30.184000000000001</v>
      </c>
      <c r="X60" s="7">
        <v>60.786999999999999</v>
      </c>
      <c r="Y60" s="7">
        <v>38.722000000000001</v>
      </c>
      <c r="Z60" s="7">
        <v>72.983999999999995</v>
      </c>
      <c r="AA60" s="7">
        <v>67.100999999999999</v>
      </c>
      <c r="AB60" s="7">
        <v>44.896000000000001</v>
      </c>
      <c r="AC60" s="7">
        <v>41.115000000000002</v>
      </c>
      <c r="AD60" s="7">
        <v>40.746000000000002</v>
      </c>
      <c r="AE60" s="7">
        <v>40.405000000000001</v>
      </c>
      <c r="AF60" s="7">
        <v>25.329000000000001</v>
      </c>
      <c r="AG60" s="7">
        <v>44.314</v>
      </c>
      <c r="AH60" s="7">
        <v>34.395000000000003</v>
      </c>
    </row>
    <row r="61" spans="1:1005" ht="15" x14ac:dyDescent="0.25">
      <c r="A61" s="104">
        <v>47088</v>
      </c>
      <c r="B61" s="216"/>
      <c r="C61" s="208">
        <v>32</v>
      </c>
      <c r="D61" s="219">
        <v>32</v>
      </c>
      <c r="E61" s="8">
        <v>46.774999999999999</v>
      </c>
      <c r="F61" s="7">
        <v>46.133000000000003</v>
      </c>
      <c r="G61" s="7">
        <v>46.628</v>
      </c>
      <c r="H61" s="7">
        <v>39.445999999999998</v>
      </c>
      <c r="I61" s="7">
        <v>39.786000000000001</v>
      </c>
      <c r="J61" s="7">
        <v>29.591999999999999</v>
      </c>
      <c r="K61" s="7">
        <v>24.530999999999999</v>
      </c>
      <c r="L61" s="7">
        <v>25.35</v>
      </c>
      <c r="M61" s="7">
        <v>25.105</v>
      </c>
      <c r="N61" s="7">
        <v>34.643000000000001</v>
      </c>
      <c r="O61" s="7">
        <v>36.43</v>
      </c>
      <c r="P61" s="7">
        <v>35.56</v>
      </c>
      <c r="Q61" s="7">
        <v>27.042000000000002</v>
      </c>
      <c r="R61" s="7">
        <v>32.999000000000002</v>
      </c>
      <c r="S61" s="7">
        <v>38.838000000000001</v>
      </c>
      <c r="T61" s="7">
        <v>28.695</v>
      </c>
      <c r="U61" s="7">
        <v>46.158000000000001</v>
      </c>
      <c r="V61" s="7">
        <v>32.347999999999999</v>
      </c>
      <c r="W61" s="7">
        <v>23.952000000000002</v>
      </c>
      <c r="X61" s="7">
        <v>46.12</v>
      </c>
      <c r="Y61" s="7">
        <v>32.103999999999999</v>
      </c>
      <c r="Z61" s="7">
        <v>40.923000000000002</v>
      </c>
      <c r="AA61" s="7">
        <v>59.825000000000003</v>
      </c>
      <c r="AB61" s="7">
        <v>37.494</v>
      </c>
      <c r="AC61" s="7">
        <v>34.451999999999998</v>
      </c>
      <c r="AD61" s="7">
        <v>34.277999999999999</v>
      </c>
      <c r="AE61" s="7">
        <v>34.881</v>
      </c>
      <c r="AF61" s="7">
        <v>21.742000000000001</v>
      </c>
      <c r="AG61" s="7">
        <v>37.329000000000001</v>
      </c>
      <c r="AH61" s="7">
        <v>27.498999999999999</v>
      </c>
    </row>
    <row r="62" spans="1:1005" ht="15" x14ac:dyDescent="0.25">
      <c r="A62" s="104">
        <v>47119</v>
      </c>
      <c r="B62" s="216"/>
      <c r="C62" s="208">
        <v>31</v>
      </c>
      <c r="D62" s="219">
        <v>31</v>
      </c>
      <c r="E62" s="8">
        <v>36.948999999999998</v>
      </c>
      <c r="F62" s="7">
        <v>45.456000000000003</v>
      </c>
      <c r="G62" s="7">
        <v>40.225999999999999</v>
      </c>
      <c r="H62" s="7">
        <v>33.593000000000004</v>
      </c>
      <c r="I62" s="7">
        <v>34.933999999999997</v>
      </c>
      <c r="J62" s="7">
        <v>25.795000000000002</v>
      </c>
      <c r="K62" s="7">
        <v>20.344000000000001</v>
      </c>
      <c r="L62" s="7">
        <v>22.081</v>
      </c>
      <c r="M62" s="7">
        <v>22.338000000000001</v>
      </c>
      <c r="N62" s="7">
        <v>29.187999999999999</v>
      </c>
      <c r="O62" s="7">
        <v>35.710999999999999</v>
      </c>
      <c r="P62" s="7">
        <v>32.621000000000002</v>
      </c>
      <c r="Q62" s="7">
        <v>22.43</v>
      </c>
      <c r="R62" s="7">
        <v>30.163</v>
      </c>
      <c r="S62" s="7">
        <v>33.366</v>
      </c>
      <c r="T62" s="7">
        <v>25.936</v>
      </c>
      <c r="U62" s="7">
        <v>41.232999999999997</v>
      </c>
      <c r="V62" s="7">
        <v>27.399000000000001</v>
      </c>
      <c r="W62" s="7">
        <v>21.183</v>
      </c>
      <c r="X62" s="7">
        <v>41.686999999999998</v>
      </c>
      <c r="Y62" s="7">
        <v>28.402000000000001</v>
      </c>
      <c r="Z62" s="7">
        <v>32.994999999999997</v>
      </c>
      <c r="AA62" s="7">
        <v>50.895000000000003</v>
      </c>
      <c r="AB62" s="7">
        <v>32.795999999999999</v>
      </c>
      <c r="AC62" s="7">
        <v>29.838999999999999</v>
      </c>
      <c r="AD62" s="7">
        <v>29.300999999999998</v>
      </c>
      <c r="AE62" s="7">
        <v>29.968</v>
      </c>
      <c r="AF62" s="7">
        <v>19.588000000000001</v>
      </c>
      <c r="AG62" s="7">
        <v>32.511000000000003</v>
      </c>
      <c r="AH62" s="7">
        <v>23.95</v>
      </c>
    </row>
    <row r="63" spans="1:1005" ht="15" x14ac:dyDescent="0.25">
      <c r="A63" s="104">
        <v>47150</v>
      </c>
      <c r="B63" s="216"/>
      <c r="C63" s="208">
        <v>29</v>
      </c>
      <c r="D63" s="219">
        <v>29</v>
      </c>
      <c r="E63" s="8">
        <v>39.835000000000001</v>
      </c>
      <c r="F63" s="7">
        <v>36.646999999999998</v>
      </c>
      <c r="G63" s="7">
        <v>33.58</v>
      </c>
      <c r="H63" s="7">
        <v>30.266999999999999</v>
      </c>
      <c r="I63" s="7">
        <v>33.659999999999997</v>
      </c>
      <c r="J63" s="7">
        <v>22.486999999999998</v>
      </c>
      <c r="K63" s="7">
        <v>17.742999999999999</v>
      </c>
      <c r="L63" s="7">
        <v>27.669</v>
      </c>
      <c r="M63" s="7">
        <v>20.649000000000001</v>
      </c>
      <c r="N63" s="7">
        <v>25.7</v>
      </c>
      <c r="O63" s="7">
        <v>29.875</v>
      </c>
      <c r="P63" s="7">
        <v>29.847000000000001</v>
      </c>
      <c r="Q63" s="7">
        <v>19.081</v>
      </c>
      <c r="R63" s="7">
        <v>28.140999999999998</v>
      </c>
      <c r="S63" s="7">
        <v>28.033999999999999</v>
      </c>
      <c r="T63" s="7">
        <v>24.308</v>
      </c>
      <c r="U63" s="7">
        <v>36.889000000000003</v>
      </c>
      <c r="V63" s="7">
        <v>23.937999999999999</v>
      </c>
      <c r="W63" s="7">
        <v>25.414999999999999</v>
      </c>
      <c r="X63" s="7">
        <v>43.802999999999997</v>
      </c>
      <c r="Y63" s="7">
        <v>33.063000000000002</v>
      </c>
      <c r="Z63" s="7">
        <v>44.118000000000002</v>
      </c>
      <c r="AA63" s="7">
        <v>44.383000000000003</v>
      </c>
      <c r="AB63" s="7">
        <v>30.962</v>
      </c>
      <c r="AC63" s="7">
        <v>26.268000000000001</v>
      </c>
      <c r="AD63" s="7">
        <v>29.044</v>
      </c>
      <c r="AE63" s="7">
        <v>25.937999999999999</v>
      </c>
      <c r="AF63" s="7">
        <v>18.373000000000001</v>
      </c>
      <c r="AG63" s="7">
        <v>27.427</v>
      </c>
      <c r="AH63" s="7">
        <v>31.407</v>
      </c>
    </row>
    <row r="64" spans="1:1005" ht="15" x14ac:dyDescent="0.25">
      <c r="A64" s="104">
        <v>47178</v>
      </c>
      <c r="B64" s="216"/>
      <c r="C64" s="208">
        <v>51</v>
      </c>
      <c r="D64" s="219">
        <v>51</v>
      </c>
      <c r="E64" s="8">
        <v>56.417999999999999</v>
      </c>
      <c r="F64" s="7">
        <v>60.97</v>
      </c>
      <c r="G64" s="7">
        <v>52.640999999999998</v>
      </c>
      <c r="H64" s="7">
        <v>47.546999999999997</v>
      </c>
      <c r="I64" s="7">
        <v>43.942</v>
      </c>
      <c r="J64" s="7">
        <v>36.101999999999997</v>
      </c>
      <c r="K64" s="7">
        <v>26.548999999999999</v>
      </c>
      <c r="L64" s="7">
        <v>36.095999999999997</v>
      </c>
      <c r="M64" s="7">
        <v>52.314999999999998</v>
      </c>
      <c r="N64" s="7">
        <v>47.08</v>
      </c>
      <c r="O64" s="7">
        <v>38.64</v>
      </c>
      <c r="P64" s="7">
        <v>64.965000000000003</v>
      </c>
      <c r="Q64" s="7">
        <v>27.463999999999999</v>
      </c>
      <c r="R64" s="7">
        <v>47.649000000000001</v>
      </c>
      <c r="S64" s="7">
        <v>38.149000000000001</v>
      </c>
      <c r="T64" s="7">
        <v>32.220999999999997</v>
      </c>
      <c r="U64" s="7">
        <v>67.063999999999993</v>
      </c>
      <c r="V64" s="7">
        <v>38.43</v>
      </c>
      <c r="W64" s="7">
        <v>38.838000000000001</v>
      </c>
      <c r="X64" s="7">
        <v>73.41</v>
      </c>
      <c r="Y64" s="7">
        <v>52.569000000000003</v>
      </c>
      <c r="Z64" s="7">
        <v>126.161</v>
      </c>
      <c r="AA64" s="7">
        <v>51.606999999999999</v>
      </c>
      <c r="AB64" s="7">
        <v>45.365000000000002</v>
      </c>
      <c r="AC64" s="7">
        <v>44.511000000000003</v>
      </c>
      <c r="AD64" s="7">
        <v>36.406999999999996</v>
      </c>
      <c r="AE64" s="7">
        <v>47.529000000000003</v>
      </c>
      <c r="AF64" s="7">
        <v>38.441000000000003</v>
      </c>
      <c r="AG64" s="7">
        <v>49.25</v>
      </c>
      <c r="AH64" s="7">
        <v>49.25</v>
      </c>
      <c r="ALQ64" s="1" t="e">
        <v>#N/A</v>
      </c>
    </row>
    <row r="65" spans="1:1005" ht="15" x14ac:dyDescent="0.25">
      <c r="A65" s="104">
        <v>47209</v>
      </c>
      <c r="B65" s="216"/>
      <c r="C65" s="208">
        <v>77</v>
      </c>
      <c r="D65" s="219">
        <v>77</v>
      </c>
      <c r="E65" s="8">
        <v>111.32599999999999</v>
      </c>
      <c r="F65" s="7">
        <v>89.081999999999994</v>
      </c>
      <c r="G65" s="7">
        <v>83.244</v>
      </c>
      <c r="H65" s="7">
        <v>61.710999999999999</v>
      </c>
      <c r="I65" s="7">
        <v>79.614999999999995</v>
      </c>
      <c r="J65" s="7">
        <v>46.027000000000001</v>
      </c>
      <c r="K65" s="7">
        <v>55.164999999999999</v>
      </c>
      <c r="L65" s="7">
        <v>58.895000000000003</v>
      </c>
      <c r="M65" s="7">
        <v>104.907</v>
      </c>
      <c r="N65" s="7">
        <v>70.492999999999995</v>
      </c>
      <c r="O65" s="7">
        <v>95.878</v>
      </c>
      <c r="P65" s="7">
        <v>68.024000000000001</v>
      </c>
      <c r="Q65" s="7">
        <v>31.882000000000001</v>
      </c>
      <c r="R65" s="7">
        <v>76.364000000000004</v>
      </c>
      <c r="S65" s="7">
        <v>51.167000000000002</v>
      </c>
      <c r="T65" s="7">
        <v>54.857999999999997</v>
      </c>
      <c r="U65" s="7">
        <v>129.876</v>
      </c>
      <c r="V65" s="7">
        <v>44.854999999999997</v>
      </c>
      <c r="W65" s="7">
        <v>67.847999999999999</v>
      </c>
      <c r="X65" s="7">
        <v>81.483000000000004</v>
      </c>
      <c r="Y65" s="7">
        <v>81.706000000000003</v>
      </c>
      <c r="Z65" s="7">
        <v>246.47499999999999</v>
      </c>
      <c r="AA65" s="7">
        <v>83.201999999999998</v>
      </c>
      <c r="AB65" s="7">
        <v>96.069000000000003</v>
      </c>
      <c r="AC65" s="7">
        <v>61.881999999999998</v>
      </c>
      <c r="AD65" s="7">
        <v>57.287999999999997</v>
      </c>
      <c r="AE65" s="7">
        <v>62.750999999999998</v>
      </c>
      <c r="AF65" s="7">
        <v>61.558999999999997</v>
      </c>
      <c r="AG65" s="7">
        <v>87.144999999999996</v>
      </c>
      <c r="AH65" s="7">
        <v>87.144999999999996</v>
      </c>
      <c r="ALQ65" s="1" t="e">
        <v>#N/A</v>
      </c>
    </row>
    <row r="66" spans="1:1005" ht="15" x14ac:dyDescent="0.25">
      <c r="A66" s="104">
        <v>47239</v>
      </c>
      <c r="B66" s="216"/>
      <c r="C66" s="208">
        <v>166</v>
      </c>
      <c r="D66" s="219">
        <v>166</v>
      </c>
      <c r="E66" s="8">
        <v>153.01400000000001</v>
      </c>
      <c r="F66" s="7">
        <v>338.553</v>
      </c>
      <c r="G66" s="7">
        <v>160.28399999999999</v>
      </c>
      <c r="H66" s="7">
        <v>162.988</v>
      </c>
      <c r="I66" s="7">
        <v>171.191</v>
      </c>
      <c r="J66" s="7">
        <v>101.944</v>
      </c>
      <c r="K66" s="7">
        <v>48.94</v>
      </c>
      <c r="L66" s="7">
        <v>57.534999999999997</v>
      </c>
      <c r="M66" s="7">
        <v>99.51</v>
      </c>
      <c r="N66" s="7">
        <v>135.04599999999999</v>
      </c>
      <c r="O66" s="7">
        <v>232.18199999999999</v>
      </c>
      <c r="P66" s="7">
        <v>169.613</v>
      </c>
      <c r="Q66" s="7">
        <v>105.851</v>
      </c>
      <c r="R66" s="7">
        <v>134.89599999999999</v>
      </c>
      <c r="S66" s="7">
        <v>26.332999999999998</v>
      </c>
      <c r="T66" s="7">
        <v>137.51400000000001</v>
      </c>
      <c r="U66" s="7">
        <v>178.53200000000001</v>
      </c>
      <c r="V66" s="7">
        <v>69.472999999999999</v>
      </c>
      <c r="W66" s="7">
        <v>170.01900000000001</v>
      </c>
      <c r="X66" s="7">
        <v>183.113</v>
      </c>
      <c r="Y66" s="7">
        <v>125.703</v>
      </c>
      <c r="Z66" s="7">
        <v>366.32799999999997</v>
      </c>
      <c r="AA66" s="7">
        <v>272.57900000000001</v>
      </c>
      <c r="AB66" s="7">
        <v>84.715000000000003</v>
      </c>
      <c r="AC66" s="7">
        <v>124.017</v>
      </c>
      <c r="AD66" s="7">
        <v>75.956000000000003</v>
      </c>
      <c r="AE66" s="7">
        <v>146.47399999999999</v>
      </c>
      <c r="AF66" s="7">
        <v>170.667</v>
      </c>
      <c r="AG66" s="7">
        <v>182.72900000000001</v>
      </c>
      <c r="AH66" s="7">
        <v>182.72900000000001</v>
      </c>
      <c r="ALQ66" s="1" t="e">
        <v>#N/A</v>
      </c>
    </row>
    <row r="67" spans="1:1005" ht="15" x14ac:dyDescent="0.25">
      <c r="A67" s="104">
        <v>47270</v>
      </c>
      <c r="B67" s="216"/>
      <c r="C67" s="208">
        <v>301</v>
      </c>
      <c r="D67" s="219">
        <v>301</v>
      </c>
      <c r="E67" s="8">
        <v>582.49199999999996</v>
      </c>
      <c r="F67" s="7">
        <v>712.83299999999997</v>
      </c>
      <c r="G67" s="7">
        <v>311.33499999999998</v>
      </c>
      <c r="H67" s="7">
        <v>536.48199999999997</v>
      </c>
      <c r="I67" s="7">
        <v>220.51900000000001</v>
      </c>
      <c r="J67" s="7">
        <v>121.756</v>
      </c>
      <c r="K67" s="7">
        <v>189.21600000000001</v>
      </c>
      <c r="L67" s="7">
        <v>219.40799999999999</v>
      </c>
      <c r="M67" s="7">
        <v>244.77600000000001</v>
      </c>
      <c r="N67" s="7">
        <v>362.173</v>
      </c>
      <c r="O67" s="7">
        <v>280.96699999999998</v>
      </c>
      <c r="P67" s="7">
        <v>69.709000000000003</v>
      </c>
      <c r="Q67" s="7">
        <v>272.233</v>
      </c>
      <c r="R67" s="7">
        <v>448.52100000000002</v>
      </c>
      <c r="S67" s="7">
        <v>201.99700000000001</v>
      </c>
      <c r="T67" s="7">
        <v>377.20699999999999</v>
      </c>
      <c r="U67" s="7">
        <v>209.48400000000001</v>
      </c>
      <c r="V67" s="7">
        <v>97.231999999999999</v>
      </c>
      <c r="W67" s="7">
        <v>446.06700000000001</v>
      </c>
      <c r="X67" s="7">
        <v>297.89699999999999</v>
      </c>
      <c r="Y67" s="7">
        <v>278.20600000000002</v>
      </c>
      <c r="Z67" s="7">
        <v>712.20100000000002</v>
      </c>
      <c r="AA67" s="7">
        <v>457.17399999999998</v>
      </c>
      <c r="AB67" s="7">
        <v>261.41199999999998</v>
      </c>
      <c r="AC67" s="7">
        <v>343.41500000000002</v>
      </c>
      <c r="AD67" s="7">
        <v>324.952</v>
      </c>
      <c r="AE67" s="7">
        <v>60.356000000000002</v>
      </c>
      <c r="AF67" s="7">
        <v>351.233</v>
      </c>
      <c r="AG67" s="7">
        <v>160.37100000000001</v>
      </c>
      <c r="AH67" s="7">
        <v>160.37100000000001</v>
      </c>
      <c r="ALQ67" s="1" t="e">
        <v>#N/A</v>
      </c>
    </row>
    <row r="68" spans="1:1005" ht="15" x14ac:dyDescent="0.25">
      <c r="A68" s="104">
        <v>47300</v>
      </c>
      <c r="B68" s="216"/>
      <c r="C68" s="208">
        <v>146</v>
      </c>
      <c r="D68" s="219">
        <v>146</v>
      </c>
      <c r="E68" s="8">
        <v>287.26</v>
      </c>
      <c r="F68" s="7">
        <v>315.95400000000001</v>
      </c>
      <c r="G68" s="7">
        <v>357.65199999999999</v>
      </c>
      <c r="H68" s="7">
        <v>336.11200000000002</v>
      </c>
      <c r="I68" s="7">
        <v>67.763999999999996</v>
      </c>
      <c r="J68" s="7">
        <v>33.667000000000002</v>
      </c>
      <c r="K68" s="7">
        <v>82.007999999999996</v>
      </c>
      <c r="L68" s="7">
        <v>79.415999999999997</v>
      </c>
      <c r="M68" s="7">
        <v>169.53</v>
      </c>
      <c r="N68" s="7">
        <v>258.99299999999999</v>
      </c>
      <c r="O68" s="7">
        <v>80.786000000000001</v>
      </c>
      <c r="P68" s="7">
        <v>14.36</v>
      </c>
      <c r="Q68" s="7">
        <v>195.30500000000001</v>
      </c>
      <c r="R68" s="7">
        <v>348.952</v>
      </c>
      <c r="S68" s="7">
        <v>181.49100000000001</v>
      </c>
      <c r="T68" s="7">
        <v>621.13900000000001</v>
      </c>
      <c r="U68" s="7">
        <v>75.132000000000005</v>
      </c>
      <c r="V68" s="7">
        <v>39.238999999999997</v>
      </c>
      <c r="W68" s="7">
        <v>290.66699999999997</v>
      </c>
      <c r="X68" s="7">
        <v>140.672</v>
      </c>
      <c r="Y68" s="7">
        <v>92.421000000000006</v>
      </c>
      <c r="Z68" s="7">
        <v>361.45499999999998</v>
      </c>
      <c r="AA68" s="7">
        <v>200.2</v>
      </c>
      <c r="AB68" s="7">
        <v>221.49700000000001</v>
      </c>
      <c r="AC68" s="7">
        <v>171.005</v>
      </c>
      <c r="AD68" s="7">
        <v>170.399</v>
      </c>
      <c r="AE68" s="7">
        <v>35.738999999999997</v>
      </c>
      <c r="AF68" s="7">
        <v>228.429</v>
      </c>
      <c r="AG68" s="7">
        <v>33.079000000000001</v>
      </c>
      <c r="AH68" s="7">
        <v>33.079000000000001</v>
      </c>
      <c r="ALQ68" s="1" t="e">
        <v>#N/A</v>
      </c>
    </row>
    <row r="69" spans="1:1005" ht="15" x14ac:dyDescent="0.25">
      <c r="A69" s="104">
        <v>47331</v>
      </c>
      <c r="B69" s="216"/>
      <c r="C69" s="208">
        <v>59</v>
      </c>
      <c r="D69" s="219">
        <v>59</v>
      </c>
      <c r="E69" s="8">
        <v>91.64</v>
      </c>
      <c r="F69" s="7">
        <v>152.30099999999999</v>
      </c>
      <c r="G69" s="7">
        <v>121.54</v>
      </c>
      <c r="H69" s="7">
        <v>117.328</v>
      </c>
      <c r="I69" s="7">
        <v>38.908999999999999</v>
      </c>
      <c r="J69" s="7">
        <v>22.048999999999999</v>
      </c>
      <c r="K69" s="7">
        <v>34.844000000000001</v>
      </c>
      <c r="L69" s="7">
        <v>35.476999999999997</v>
      </c>
      <c r="M69" s="7">
        <v>67.265000000000001</v>
      </c>
      <c r="N69" s="7">
        <v>84.531999999999996</v>
      </c>
      <c r="O69" s="7">
        <v>46.475999999999999</v>
      </c>
      <c r="P69" s="7">
        <v>29.367000000000001</v>
      </c>
      <c r="Q69" s="7">
        <v>62.343000000000004</v>
      </c>
      <c r="R69" s="7">
        <v>109.22799999999999</v>
      </c>
      <c r="S69" s="7">
        <v>60.237000000000002</v>
      </c>
      <c r="T69" s="7">
        <v>184.29900000000001</v>
      </c>
      <c r="U69" s="7">
        <v>39.253999999999998</v>
      </c>
      <c r="V69" s="7">
        <v>24.922999999999998</v>
      </c>
      <c r="W69" s="7">
        <v>98.644000000000005</v>
      </c>
      <c r="X69" s="7">
        <v>54.430999999999997</v>
      </c>
      <c r="Y69" s="7">
        <v>44.451000000000001</v>
      </c>
      <c r="Z69" s="7">
        <v>117.642</v>
      </c>
      <c r="AA69" s="7">
        <v>72.852999999999994</v>
      </c>
      <c r="AB69" s="7">
        <v>82.477000000000004</v>
      </c>
      <c r="AC69" s="7">
        <v>60.746000000000002</v>
      </c>
      <c r="AD69" s="7">
        <v>73.972999999999999</v>
      </c>
      <c r="AE69" s="7">
        <v>21.736000000000001</v>
      </c>
      <c r="AF69" s="7">
        <v>184.35599999999999</v>
      </c>
      <c r="AG69" s="7">
        <v>27.786999999999999</v>
      </c>
      <c r="AH69" s="7">
        <v>27.786999999999999</v>
      </c>
      <c r="ALQ69" s="1" t="e">
        <v>#N/A</v>
      </c>
    </row>
    <row r="70" spans="1:1005" ht="15" x14ac:dyDescent="0.25">
      <c r="A70" s="104">
        <v>47362</v>
      </c>
      <c r="B70" s="216"/>
      <c r="C70" s="208">
        <v>39</v>
      </c>
      <c r="D70" s="219">
        <v>39</v>
      </c>
      <c r="E70" s="8">
        <v>55.103999999999999</v>
      </c>
      <c r="F70" s="7">
        <v>95.811000000000007</v>
      </c>
      <c r="G70" s="7">
        <v>57.564</v>
      </c>
      <c r="H70" s="7">
        <v>79.102999999999994</v>
      </c>
      <c r="I70" s="7">
        <v>43.097000000000001</v>
      </c>
      <c r="J70" s="7">
        <v>20.513999999999999</v>
      </c>
      <c r="K70" s="7">
        <v>34.758000000000003</v>
      </c>
      <c r="L70" s="7">
        <v>34.634999999999998</v>
      </c>
      <c r="M70" s="7">
        <v>53.997</v>
      </c>
      <c r="N70" s="7">
        <v>47.344000000000001</v>
      </c>
      <c r="O70" s="7">
        <v>37.302</v>
      </c>
      <c r="P70" s="7">
        <v>26.827000000000002</v>
      </c>
      <c r="Q70" s="7">
        <v>46.35</v>
      </c>
      <c r="R70" s="7">
        <v>52.564999999999998</v>
      </c>
      <c r="S70" s="7">
        <v>39.561999999999998</v>
      </c>
      <c r="T70" s="7">
        <v>79.915000000000006</v>
      </c>
      <c r="U70" s="7">
        <v>30.783999999999999</v>
      </c>
      <c r="V70" s="7">
        <v>30.811</v>
      </c>
      <c r="W70" s="7">
        <v>66.885999999999996</v>
      </c>
      <c r="X70" s="7">
        <v>40.901000000000003</v>
      </c>
      <c r="Y70" s="7">
        <v>39.231999999999999</v>
      </c>
      <c r="Z70" s="7">
        <v>80.399000000000001</v>
      </c>
      <c r="AA70" s="7">
        <v>45.857999999999997</v>
      </c>
      <c r="AB70" s="7">
        <v>55.482999999999997</v>
      </c>
      <c r="AC70" s="7">
        <v>39.75</v>
      </c>
      <c r="AD70" s="7">
        <v>59.743000000000002</v>
      </c>
      <c r="AE70" s="7">
        <v>24.533000000000001</v>
      </c>
      <c r="AF70" s="7">
        <v>70.210999999999999</v>
      </c>
      <c r="AG70" s="7">
        <v>26.04</v>
      </c>
      <c r="AH70" s="7">
        <v>26.04</v>
      </c>
      <c r="ALQ70" s="1" t="e">
        <v>#N/A</v>
      </c>
    </row>
    <row r="71" spans="1:1005" ht="15" x14ac:dyDescent="0.25">
      <c r="A71" s="104"/>
      <c r="B71" s="216"/>
      <c r="C71" s="208"/>
      <c r="D71" s="219"/>
      <c r="E71" s="8"/>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LQ71" s="1" t="e">
        <v>#N/A</v>
      </c>
    </row>
    <row r="72" spans="1:1005" ht="15" x14ac:dyDescent="0.25">
      <c r="A72" s="104"/>
      <c r="B72" s="216"/>
      <c r="C72" s="208"/>
      <c r="D72" s="211"/>
      <c r="E72"/>
      <c r="F72"/>
      <c r="G72"/>
      <c r="H72"/>
      <c r="I72"/>
      <c r="J72"/>
      <c r="K72"/>
      <c r="L72"/>
      <c r="M72"/>
      <c r="N72"/>
      <c r="O72"/>
      <c r="P72"/>
      <c r="Q72"/>
      <c r="R72"/>
      <c r="S72"/>
      <c r="T72"/>
      <c r="U72"/>
      <c r="V72"/>
      <c r="W72"/>
      <c r="X72"/>
      <c r="Y72"/>
      <c r="Z72"/>
      <c r="AA72"/>
      <c r="AB72"/>
      <c r="AC72"/>
      <c r="AD72"/>
      <c r="AE72"/>
      <c r="AF72"/>
      <c r="ALQ72" s="1" t="e">
        <v>#N/A</v>
      </c>
    </row>
    <row r="73" spans="1:1005" ht="15" x14ac:dyDescent="0.25">
      <c r="A73" s="104"/>
      <c r="B73" s="216"/>
      <c r="C73" s="208"/>
      <c r="D73" s="211"/>
      <c r="E73"/>
      <c r="F73"/>
      <c r="G73"/>
      <c r="H73"/>
      <c r="I73"/>
      <c r="J73"/>
      <c r="K73"/>
      <c r="L73"/>
      <c r="M73"/>
      <c r="N73"/>
      <c r="O73"/>
      <c r="P73"/>
      <c r="Q73"/>
      <c r="R73"/>
      <c r="S73"/>
      <c r="T73"/>
      <c r="U73"/>
      <c r="V73"/>
      <c r="W73"/>
      <c r="X73"/>
      <c r="Y73"/>
      <c r="Z73"/>
      <c r="AA73"/>
      <c r="AB73"/>
      <c r="AC73"/>
      <c r="AD73"/>
      <c r="AE73"/>
      <c r="AF73"/>
    </row>
    <row r="74" spans="1:1005" ht="15" x14ac:dyDescent="0.25">
      <c r="A74" s="104"/>
      <c r="B74" s="216"/>
      <c r="C74" s="208"/>
      <c r="D74" s="211"/>
      <c r="E74"/>
      <c r="F74"/>
      <c r="G74"/>
      <c r="H74"/>
      <c r="I74"/>
      <c r="J74"/>
      <c r="K74"/>
      <c r="L74"/>
      <c r="M74"/>
      <c r="N74"/>
      <c r="O74"/>
      <c r="P74"/>
      <c r="Q74"/>
      <c r="R74"/>
      <c r="S74"/>
      <c r="T74"/>
      <c r="U74"/>
      <c r="V74"/>
      <c r="W74"/>
      <c r="X74"/>
      <c r="Y74"/>
      <c r="Z74"/>
      <c r="AA74"/>
      <c r="AB74"/>
      <c r="AC74"/>
      <c r="AD74"/>
      <c r="AE74"/>
      <c r="AF74"/>
    </row>
    <row r="75" spans="1:1005" ht="15" x14ac:dyDescent="0.25">
      <c r="A75" s="104"/>
      <c r="B75" s="216"/>
      <c r="C75" s="208"/>
      <c r="D75" s="211"/>
      <c r="E75"/>
      <c r="F75"/>
      <c r="G75"/>
      <c r="H75"/>
      <c r="I75"/>
      <c r="J75"/>
      <c r="K75"/>
      <c r="L75"/>
      <c r="M75"/>
      <c r="N75"/>
      <c r="O75"/>
      <c r="P75"/>
      <c r="Q75"/>
      <c r="R75"/>
      <c r="S75"/>
      <c r="T75"/>
      <c r="U75"/>
      <c r="V75"/>
      <c r="W75"/>
      <c r="X75"/>
      <c r="Y75"/>
      <c r="Z75"/>
      <c r="AA75"/>
      <c r="AB75"/>
      <c r="AC75"/>
      <c r="AD75"/>
      <c r="AE75"/>
      <c r="AF75"/>
    </row>
    <row r="76" spans="1:1005" ht="15" x14ac:dyDescent="0.25">
      <c r="A76" s="104"/>
      <c r="B76" s="216"/>
      <c r="C76" s="208"/>
      <c r="D76" s="211"/>
      <c r="E76"/>
      <c r="F76"/>
      <c r="G76"/>
      <c r="H76"/>
      <c r="I76"/>
      <c r="J76"/>
      <c r="K76"/>
      <c r="L76"/>
      <c r="M76"/>
      <c r="N76"/>
      <c r="O76"/>
      <c r="P76"/>
      <c r="Q76"/>
      <c r="R76"/>
      <c r="S76"/>
      <c r="T76"/>
      <c r="U76"/>
      <c r="V76"/>
      <c r="W76"/>
      <c r="X76"/>
      <c r="Y76"/>
      <c r="Z76"/>
      <c r="AA76"/>
      <c r="AB76"/>
      <c r="AC76"/>
      <c r="AD76"/>
      <c r="AE76"/>
      <c r="AF76"/>
    </row>
    <row r="77" spans="1:1005" ht="15" x14ac:dyDescent="0.25">
      <c r="A77" s="104"/>
      <c r="B77" s="216"/>
      <c r="C77" s="208"/>
      <c r="D77" s="211"/>
      <c r="E77"/>
      <c r="F77"/>
      <c r="G77"/>
      <c r="H77"/>
      <c r="I77"/>
      <c r="J77"/>
      <c r="K77"/>
      <c r="L77"/>
      <c r="M77"/>
      <c r="N77"/>
      <c r="O77"/>
      <c r="P77"/>
      <c r="Q77"/>
      <c r="R77"/>
      <c r="S77"/>
      <c r="T77"/>
      <c r="U77"/>
      <c r="V77"/>
      <c r="W77"/>
      <c r="X77"/>
      <c r="Y77"/>
      <c r="Z77"/>
      <c r="AA77"/>
      <c r="AB77"/>
      <c r="AC77"/>
      <c r="AD77"/>
      <c r="AE77"/>
      <c r="AF77"/>
    </row>
    <row r="78" spans="1:1005" ht="15" x14ac:dyDescent="0.25">
      <c r="A78" s="104"/>
      <c r="B78" s="216"/>
      <c r="C78" s="208"/>
      <c r="D78" s="211"/>
      <c r="E78"/>
      <c r="F78"/>
      <c r="G78"/>
      <c r="H78"/>
      <c r="I78"/>
      <c r="J78"/>
      <c r="K78"/>
      <c r="L78"/>
      <c r="M78"/>
      <c r="N78"/>
      <c r="O78"/>
      <c r="P78"/>
      <c r="Q78"/>
      <c r="R78"/>
      <c r="S78"/>
      <c r="T78"/>
      <c r="U78"/>
      <c r="V78"/>
      <c r="W78"/>
      <c r="X78"/>
      <c r="Y78"/>
      <c r="Z78"/>
      <c r="AA78"/>
      <c r="AB78"/>
      <c r="AC78"/>
      <c r="AD78"/>
      <c r="AE78"/>
      <c r="AF78"/>
    </row>
    <row r="79" spans="1:1005" ht="15" x14ac:dyDescent="0.25">
      <c r="A79" s="104"/>
      <c r="B79" s="216"/>
      <c r="C79" s="208"/>
      <c r="D79" s="211"/>
      <c r="E79"/>
      <c r="F79"/>
      <c r="G79"/>
      <c r="H79"/>
      <c r="I79"/>
      <c r="J79"/>
      <c r="K79"/>
      <c r="L79"/>
      <c r="M79"/>
      <c r="N79"/>
      <c r="O79"/>
      <c r="P79"/>
      <c r="Q79"/>
      <c r="R79"/>
      <c r="S79"/>
      <c r="T79"/>
      <c r="U79"/>
      <c r="V79"/>
      <c r="W79"/>
      <c r="X79"/>
      <c r="Y79"/>
      <c r="Z79"/>
      <c r="AA79"/>
      <c r="AB79"/>
      <c r="AC79"/>
      <c r="AD79"/>
      <c r="AE79"/>
      <c r="AF79"/>
    </row>
    <row r="80" spans="1:1005" ht="15" x14ac:dyDescent="0.25">
      <c r="A80" s="104"/>
      <c r="B80" s="216"/>
      <c r="C80" s="208"/>
      <c r="D80" s="211"/>
      <c r="E80"/>
      <c r="F80"/>
      <c r="G80"/>
      <c r="H80"/>
      <c r="I80"/>
      <c r="J80"/>
      <c r="K80"/>
      <c r="L80"/>
      <c r="M80"/>
      <c r="N80"/>
      <c r="O80"/>
      <c r="P80"/>
      <c r="Q80"/>
      <c r="R80"/>
      <c r="S80"/>
      <c r="T80"/>
      <c r="U80"/>
      <c r="V80"/>
      <c r="W80"/>
      <c r="X80"/>
      <c r="Y80"/>
      <c r="Z80"/>
      <c r="AA80"/>
      <c r="AB80"/>
      <c r="AC80"/>
      <c r="AD80"/>
      <c r="AE80"/>
      <c r="AF80"/>
    </row>
    <row r="81" spans="1:4" ht="12.75" customHeight="1" x14ac:dyDescent="0.25">
      <c r="A81" s="104"/>
      <c r="B81" s="223"/>
      <c r="C81" s="120"/>
      <c r="D81" s="24"/>
    </row>
    <row r="82" spans="1:4" ht="12.75" customHeight="1" x14ac:dyDescent="0.25">
      <c r="A82" s="104"/>
      <c r="B82" s="223"/>
      <c r="C82" s="120"/>
      <c r="D82" s="24"/>
    </row>
    <row r="83" spans="1:4" ht="12.75" customHeight="1" x14ac:dyDescent="0.25">
      <c r="A83" s="104"/>
      <c r="B83" s="223"/>
      <c r="C83" s="120"/>
      <c r="D83" s="24"/>
    </row>
    <row r="84" spans="1:4" ht="12.75" customHeight="1" x14ac:dyDescent="0.25">
      <c r="A84" s="104"/>
      <c r="B84" s="223"/>
      <c r="C84" s="120"/>
      <c r="D84" s="24"/>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7109375" defaultRowHeight="12.75" customHeight="1" x14ac:dyDescent="0.25"/>
  <cols>
    <col min="1" max="1" width="7.5703125" style="2" customWidth="1"/>
    <col min="2" max="2" width="7.7109375" style="2" customWidth="1"/>
    <col min="3" max="3" width="8.28515625" style="2" customWidth="1"/>
    <col min="4" max="4" width="7.5703125" style="2" customWidth="1"/>
    <col min="5" max="6" width="9" style="1" customWidth="1"/>
    <col min="7" max="30" width="9" style="1" bestFit="1" customWidth="1"/>
    <col min="31" max="31" width="8.42578125" style="34" customWidth="1"/>
    <col min="32" max="54" width="8.7109375" style="1" customWidth="1"/>
    <col min="55" max="16384" width="18.7109375" style="1"/>
  </cols>
  <sheetData>
    <row r="1" spans="1:39" ht="15" x14ac:dyDescent="0.25">
      <c r="A1" s="15"/>
      <c r="B1" s="255"/>
      <c r="C1" s="255"/>
      <c r="D1" s="255"/>
      <c r="E1" s="255"/>
      <c r="F1" s="255"/>
      <c r="G1" s="255"/>
      <c r="H1" s="255"/>
      <c r="I1" s="255"/>
      <c r="J1" s="255"/>
      <c r="K1" s="255"/>
      <c r="L1" s="255"/>
      <c r="M1" s="255"/>
      <c r="N1" s="255"/>
      <c r="O1" s="255"/>
      <c r="P1" s="255"/>
      <c r="Q1" s="255"/>
      <c r="R1" s="255"/>
      <c r="S1" s="255"/>
      <c r="T1" s="255"/>
      <c r="U1" s="255"/>
      <c r="V1" s="255"/>
      <c r="W1" s="255"/>
      <c r="X1" s="255"/>
      <c r="Y1" s="255"/>
      <c r="Z1" s="255"/>
      <c r="AA1" s="255"/>
      <c r="AB1" s="255"/>
      <c r="AC1" s="255"/>
      <c r="AD1" s="255"/>
      <c r="AE1" s="255"/>
      <c r="AF1" s="255"/>
      <c r="AG1" s="255"/>
      <c r="AH1" s="255"/>
      <c r="AI1" s="2"/>
      <c r="AJ1" s="2"/>
      <c r="AK1" s="2"/>
      <c r="AL1" s="2"/>
      <c r="AM1" s="2"/>
    </row>
    <row r="2" spans="1:39" s="2" customFormat="1" ht="15" x14ac:dyDescent="0.25">
      <c r="A2" s="15"/>
      <c r="B2" s="114" t="s">
        <v>46</v>
      </c>
      <c r="C2" s="114" t="s">
        <v>45</v>
      </c>
      <c r="D2" s="114" t="s">
        <v>47</v>
      </c>
      <c r="E2" s="114">
        <v>1991</v>
      </c>
      <c r="F2" s="114">
        <v>1992</v>
      </c>
      <c r="G2" s="114">
        <v>1993</v>
      </c>
      <c r="H2" s="114">
        <v>1994</v>
      </c>
      <c r="I2" s="114">
        <v>1995</v>
      </c>
      <c r="J2" s="114">
        <v>1996</v>
      </c>
      <c r="K2" s="114">
        <v>1997</v>
      </c>
      <c r="L2" s="114">
        <v>1998</v>
      </c>
      <c r="M2" s="114">
        <v>1999</v>
      </c>
      <c r="N2" s="114">
        <v>2000</v>
      </c>
      <c r="O2" s="114">
        <v>2001</v>
      </c>
      <c r="P2" s="114">
        <v>2002</v>
      </c>
      <c r="Q2" s="114">
        <v>2003</v>
      </c>
      <c r="R2" s="114">
        <v>2004</v>
      </c>
      <c r="S2" s="114">
        <v>2005</v>
      </c>
      <c r="T2" s="114">
        <v>2006</v>
      </c>
      <c r="U2" s="114">
        <v>2007</v>
      </c>
      <c r="V2" s="114">
        <v>2008</v>
      </c>
      <c r="W2" s="114">
        <v>2009</v>
      </c>
      <c r="X2" s="114">
        <v>2010</v>
      </c>
      <c r="Y2" s="114">
        <v>2011</v>
      </c>
      <c r="Z2" s="114">
        <v>2012</v>
      </c>
      <c r="AA2" s="114">
        <v>2013</v>
      </c>
      <c r="AB2" s="114">
        <v>2014</v>
      </c>
      <c r="AC2" s="114">
        <v>2015</v>
      </c>
      <c r="AD2" s="114">
        <v>2016</v>
      </c>
      <c r="AE2" s="128">
        <v>2017</v>
      </c>
      <c r="AF2" s="114">
        <v>2018</v>
      </c>
      <c r="AG2" s="114">
        <v>2019</v>
      </c>
      <c r="AH2" s="114">
        <v>2020</v>
      </c>
    </row>
    <row r="3" spans="1:39" s="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39" ht="15" x14ac:dyDescent="0.25">
      <c r="A4" s="105">
        <v>45352</v>
      </c>
      <c r="B4" s="212"/>
      <c r="C4" s="213">
        <v>460</v>
      </c>
      <c r="D4" s="209">
        <v>460</v>
      </c>
      <c r="E4">
        <v>419.72199999999998</v>
      </c>
      <c r="F4">
        <v>499.84399999999999</v>
      </c>
      <c r="G4">
        <v>414.67200000000003</v>
      </c>
      <c r="H4" s="1">
        <v>507.65499999999997</v>
      </c>
      <c r="I4" s="1">
        <v>624.31200000000001</v>
      </c>
      <c r="J4" s="1">
        <v>435.31299999999999</v>
      </c>
      <c r="K4" s="1">
        <v>469.029</v>
      </c>
      <c r="L4" s="1">
        <v>432.40199999999999</v>
      </c>
      <c r="M4" s="1">
        <v>457.68099999999998</v>
      </c>
      <c r="N4" s="1">
        <v>457.55099999999999</v>
      </c>
      <c r="O4" s="1">
        <v>460.464</v>
      </c>
      <c r="P4" s="1">
        <v>390.726</v>
      </c>
      <c r="Q4" s="1">
        <v>494.625</v>
      </c>
      <c r="R4" s="1">
        <v>554.05799999999999</v>
      </c>
      <c r="S4" s="1">
        <v>437.22399999999999</v>
      </c>
      <c r="T4" s="1">
        <v>434.17899999999997</v>
      </c>
      <c r="U4" s="1">
        <v>574.51499999999999</v>
      </c>
      <c r="V4" s="1">
        <v>368.25200000000001</v>
      </c>
      <c r="W4" s="1">
        <v>490.291</v>
      </c>
      <c r="X4" s="1">
        <v>447.43400000000003</v>
      </c>
      <c r="Y4" s="1">
        <v>448.27699999999999</v>
      </c>
      <c r="Z4" s="1">
        <v>489.54300000000001</v>
      </c>
      <c r="AA4" s="1">
        <v>459.536</v>
      </c>
      <c r="AB4" s="1">
        <v>427.822</v>
      </c>
      <c r="AC4" s="1">
        <v>561.53599999999994</v>
      </c>
      <c r="AD4" s="1">
        <v>469.01499999999999</v>
      </c>
      <c r="AE4" s="1">
        <v>593.54100000000005</v>
      </c>
      <c r="AF4" s="1">
        <v>444.51400000000001</v>
      </c>
      <c r="AG4" s="1">
        <v>472.85300000000001</v>
      </c>
      <c r="AH4" s="34">
        <v>490.70600000000002</v>
      </c>
    </row>
    <row r="5" spans="1:39" ht="15" x14ac:dyDescent="0.25">
      <c r="A5" s="105">
        <v>45383</v>
      </c>
      <c r="B5" s="214"/>
      <c r="C5" s="204">
        <v>455</v>
      </c>
      <c r="D5" s="210">
        <v>650</v>
      </c>
      <c r="E5">
        <v>526.15300000000002</v>
      </c>
      <c r="F5">
        <v>898.98400000000004</v>
      </c>
      <c r="G5">
        <v>604.76599999999996</v>
      </c>
      <c r="H5" s="1">
        <v>729.91800000000001</v>
      </c>
      <c r="I5" s="1">
        <v>627.32600000000002</v>
      </c>
      <c r="J5" s="1">
        <v>612.12</v>
      </c>
      <c r="K5" s="1">
        <v>577.25400000000002</v>
      </c>
      <c r="L5" s="1">
        <v>670.89499999999998</v>
      </c>
      <c r="M5" s="1">
        <v>574.84400000000005</v>
      </c>
      <c r="N5" s="1">
        <v>840.89300000000003</v>
      </c>
      <c r="O5" s="1">
        <v>718.44200000000001</v>
      </c>
      <c r="P5" s="1">
        <v>727.00099999999998</v>
      </c>
      <c r="Q5" s="1">
        <v>685.56299999999999</v>
      </c>
      <c r="R5" s="1">
        <v>1157.5999999999999</v>
      </c>
      <c r="S5" s="1">
        <v>569.21299999999997</v>
      </c>
      <c r="T5" s="1">
        <v>920.11800000000005</v>
      </c>
      <c r="U5" s="1">
        <v>777.83500000000004</v>
      </c>
      <c r="V5" s="1">
        <v>272.23599999999999</v>
      </c>
      <c r="W5" s="1">
        <v>586.96799999999996</v>
      </c>
      <c r="X5" s="1">
        <v>622.09900000000005</v>
      </c>
      <c r="Y5" s="1">
        <v>662.23800000000006</v>
      </c>
      <c r="Z5" s="1">
        <v>868.94600000000003</v>
      </c>
      <c r="AA5" s="1">
        <v>471.40100000000001</v>
      </c>
      <c r="AB5" s="1">
        <v>470.69299999999998</v>
      </c>
      <c r="AC5" s="1">
        <v>637.76199999999994</v>
      </c>
      <c r="AD5" s="1">
        <v>673.221</v>
      </c>
      <c r="AE5" s="1">
        <v>894.38400000000001</v>
      </c>
      <c r="AF5" s="1">
        <v>626.10500000000002</v>
      </c>
      <c r="AG5" s="1">
        <v>815.04700000000003</v>
      </c>
      <c r="AH5" s="34">
        <v>496.64299999999997</v>
      </c>
    </row>
    <row r="6" spans="1:39" ht="15" x14ac:dyDescent="0.25">
      <c r="A6" s="105">
        <v>45413</v>
      </c>
      <c r="B6" s="214"/>
      <c r="C6" s="204">
        <v>1155</v>
      </c>
      <c r="D6" s="210">
        <v>1650</v>
      </c>
      <c r="E6">
        <v>1184.992</v>
      </c>
      <c r="F6">
        <v>2198.4810000000002</v>
      </c>
      <c r="G6">
        <v>1712.9749999999999</v>
      </c>
      <c r="H6" s="1">
        <v>1838.453</v>
      </c>
      <c r="I6" s="1">
        <v>1924.76</v>
      </c>
      <c r="J6" s="1">
        <v>1669.2159999999999</v>
      </c>
      <c r="K6" s="1">
        <v>1744.8109999999999</v>
      </c>
      <c r="L6" s="1">
        <v>1588.078</v>
      </c>
      <c r="M6" s="1">
        <v>1694.692</v>
      </c>
      <c r="N6" s="1">
        <v>2139.5259999999998</v>
      </c>
      <c r="O6" s="1">
        <v>2340.02</v>
      </c>
      <c r="P6" s="1">
        <v>876.10400000000004</v>
      </c>
      <c r="Q6" s="1">
        <v>1620.0630000000001</v>
      </c>
      <c r="R6" s="1">
        <v>1630.7850000000001</v>
      </c>
      <c r="S6" s="1">
        <v>1569.347</v>
      </c>
      <c r="T6" s="1">
        <v>1902.636</v>
      </c>
      <c r="U6" s="1">
        <v>1805.1510000000001</v>
      </c>
      <c r="V6" s="1">
        <v>817.24300000000005</v>
      </c>
      <c r="W6" s="1">
        <v>2096.239</v>
      </c>
      <c r="X6" s="1">
        <v>900.7</v>
      </c>
      <c r="Y6" s="1">
        <v>1401.713</v>
      </c>
      <c r="Z6" s="1">
        <v>1246.538</v>
      </c>
      <c r="AA6" s="1">
        <v>1431.203</v>
      </c>
      <c r="AB6" s="1">
        <v>1070.9349999999999</v>
      </c>
      <c r="AC6" s="1">
        <v>1390.249</v>
      </c>
      <c r="AD6" s="1">
        <v>2044.981</v>
      </c>
      <c r="AE6" s="1">
        <v>1311.7819999999999</v>
      </c>
      <c r="AF6" s="1">
        <v>1810.914</v>
      </c>
      <c r="AG6" s="1">
        <v>2081.6640000000002</v>
      </c>
      <c r="AH6" s="34">
        <v>1510.1559999999999</v>
      </c>
    </row>
    <row r="7" spans="1:39" ht="15" x14ac:dyDescent="0.25">
      <c r="A7" s="105">
        <v>45444</v>
      </c>
      <c r="B7" s="214"/>
      <c r="C7" s="204">
        <v>1470</v>
      </c>
      <c r="D7" s="210">
        <v>2100</v>
      </c>
      <c r="E7">
        <v>3260.4769999999999</v>
      </c>
      <c r="F7">
        <v>1354.4469999999999</v>
      </c>
      <c r="G7">
        <v>2709.3649999999998</v>
      </c>
      <c r="H7" s="1">
        <v>1509.748</v>
      </c>
      <c r="I7" s="1">
        <v>4567.7830000000004</v>
      </c>
      <c r="J7" s="1">
        <v>1696.509</v>
      </c>
      <c r="K7" s="1">
        <v>2388.297</v>
      </c>
      <c r="L7" s="1">
        <v>2156.1610000000001</v>
      </c>
      <c r="M7" s="1">
        <v>2993.0940000000001</v>
      </c>
      <c r="N7" s="1">
        <v>1530.0530000000001</v>
      </c>
      <c r="O7" s="1">
        <v>1621.653</v>
      </c>
      <c r="P7" s="1">
        <v>1122.2729999999999</v>
      </c>
      <c r="Q7" s="1">
        <v>2614.489</v>
      </c>
      <c r="R7" s="1">
        <v>874.00699999999995</v>
      </c>
      <c r="S7" s="1">
        <v>2231.828</v>
      </c>
      <c r="T7" s="1">
        <v>1507.796</v>
      </c>
      <c r="U7" s="1">
        <v>1104.06</v>
      </c>
      <c r="V7" s="1">
        <v>2118.4879999999998</v>
      </c>
      <c r="W7" s="1">
        <v>2081.5120000000002</v>
      </c>
      <c r="X7" s="1">
        <v>2886.027</v>
      </c>
      <c r="Y7" s="1">
        <v>3477.7710000000002</v>
      </c>
      <c r="Z7" s="1">
        <v>404.04599999999999</v>
      </c>
      <c r="AA7" s="1">
        <v>2079.558</v>
      </c>
      <c r="AB7" s="1">
        <v>2225.7020000000002</v>
      </c>
      <c r="AC7" s="1">
        <v>2493.7159999999999</v>
      </c>
      <c r="AD7" s="1">
        <v>2630.654</v>
      </c>
      <c r="AE7" s="1">
        <v>1538.213</v>
      </c>
      <c r="AF7" s="1">
        <v>1390.646</v>
      </c>
      <c r="AG7" s="1">
        <v>3300.2689999999998</v>
      </c>
      <c r="AH7" s="34">
        <v>1550.29</v>
      </c>
    </row>
    <row r="8" spans="1:39" ht="15" x14ac:dyDescent="0.25">
      <c r="A8" s="105">
        <v>45474</v>
      </c>
      <c r="B8" s="214"/>
      <c r="C8" s="204">
        <v>420</v>
      </c>
      <c r="D8" s="210">
        <v>600</v>
      </c>
      <c r="E8">
        <v>1360.6880000000001</v>
      </c>
      <c r="F8">
        <v>469.07400000000001</v>
      </c>
      <c r="G8">
        <v>1082.2470000000001</v>
      </c>
      <c r="H8" s="1">
        <v>272.024</v>
      </c>
      <c r="I8" s="1">
        <v>3374.779</v>
      </c>
      <c r="J8" s="1">
        <v>567.70100000000002</v>
      </c>
      <c r="K8" s="1">
        <v>679.07399999999996</v>
      </c>
      <c r="L8" s="1">
        <v>1283.258</v>
      </c>
      <c r="M8" s="1">
        <v>1579.5070000000001</v>
      </c>
      <c r="N8" s="1">
        <v>255.21600000000001</v>
      </c>
      <c r="O8" s="1">
        <v>373.50400000000002</v>
      </c>
      <c r="P8" s="1">
        <v>194.67699999999999</v>
      </c>
      <c r="Q8" s="1">
        <v>614.24800000000005</v>
      </c>
      <c r="R8" s="1">
        <v>319.98099999999999</v>
      </c>
      <c r="S8" s="1">
        <v>850.09799999999996</v>
      </c>
      <c r="T8" s="1">
        <v>301.577</v>
      </c>
      <c r="U8" s="1">
        <v>275.23599999999999</v>
      </c>
      <c r="V8" s="1">
        <v>1032.596</v>
      </c>
      <c r="W8" s="1">
        <v>1135.8009999999999</v>
      </c>
      <c r="X8" s="1">
        <v>1038.723</v>
      </c>
      <c r="Y8" s="1">
        <v>2346.8890000000001</v>
      </c>
      <c r="Z8" s="1">
        <v>28.576000000000001</v>
      </c>
      <c r="AA8" s="1">
        <v>543.96100000000001</v>
      </c>
      <c r="AB8" s="1">
        <v>585.75199999999995</v>
      </c>
      <c r="AC8" s="1">
        <v>920.06200000000001</v>
      </c>
      <c r="AD8" s="1">
        <v>727.64200000000005</v>
      </c>
      <c r="AE8" s="1">
        <v>368.55700000000002</v>
      </c>
      <c r="AF8" s="1">
        <v>260.697</v>
      </c>
      <c r="AG8" s="1">
        <v>1829.7270000000001</v>
      </c>
      <c r="AH8" s="34">
        <v>337.1</v>
      </c>
    </row>
    <row r="9" spans="1:39" ht="15" x14ac:dyDescent="0.25">
      <c r="A9" s="105">
        <v>45505</v>
      </c>
      <c r="B9" s="214"/>
      <c r="C9" s="204">
        <v>250</v>
      </c>
      <c r="D9" s="210">
        <v>260</v>
      </c>
      <c r="E9">
        <v>391.74700000000001</v>
      </c>
      <c r="F9">
        <v>239.714</v>
      </c>
      <c r="G9">
        <v>369.85599999999999</v>
      </c>
      <c r="H9" s="1">
        <v>134.91200000000001</v>
      </c>
      <c r="I9" s="1">
        <v>774.73599999999999</v>
      </c>
      <c r="J9" s="1">
        <v>167.59700000000001</v>
      </c>
      <c r="K9" s="1">
        <v>377.541</v>
      </c>
      <c r="L9" s="1">
        <v>391.87799999999999</v>
      </c>
      <c r="M9" s="1">
        <v>566.26800000000003</v>
      </c>
      <c r="N9" s="1">
        <v>137.017</v>
      </c>
      <c r="O9" s="1">
        <v>220.90700000000001</v>
      </c>
      <c r="P9" s="1">
        <v>107.223</v>
      </c>
      <c r="Q9" s="1">
        <v>218.14599999999999</v>
      </c>
      <c r="R9" s="1">
        <v>147.774</v>
      </c>
      <c r="S9" s="1">
        <v>277.67500000000001</v>
      </c>
      <c r="T9" s="1">
        <v>202.626</v>
      </c>
      <c r="U9" s="1">
        <v>215.36600000000001</v>
      </c>
      <c r="V9" s="1">
        <v>286.33800000000002</v>
      </c>
      <c r="W9" s="1">
        <v>289.61</v>
      </c>
      <c r="X9" s="1">
        <v>353.89800000000002</v>
      </c>
      <c r="Y9" s="1">
        <v>504.286</v>
      </c>
      <c r="Z9" s="1">
        <v>90.796000000000006</v>
      </c>
      <c r="AA9" s="1">
        <v>261.28300000000002</v>
      </c>
      <c r="AB9" s="1">
        <v>261.012</v>
      </c>
      <c r="AC9" s="1">
        <v>258.988</v>
      </c>
      <c r="AD9" s="1">
        <v>281.245</v>
      </c>
      <c r="AE9" s="1">
        <v>188.392</v>
      </c>
      <c r="AF9" s="1">
        <v>133.93100000000001</v>
      </c>
      <c r="AG9" s="1">
        <v>407.85500000000002</v>
      </c>
      <c r="AH9" s="34">
        <v>145.18100000000001</v>
      </c>
    </row>
    <row r="10" spans="1:39" ht="15" x14ac:dyDescent="0.25">
      <c r="A10" s="105">
        <v>45536</v>
      </c>
      <c r="B10" s="214"/>
      <c r="C10" s="204">
        <v>281</v>
      </c>
      <c r="D10" s="210">
        <v>280</v>
      </c>
      <c r="E10">
        <v>412.40499999999997</v>
      </c>
      <c r="F10">
        <v>283.904</v>
      </c>
      <c r="G10">
        <v>385.11200000000002</v>
      </c>
      <c r="H10" s="1">
        <v>241.245</v>
      </c>
      <c r="I10" s="1">
        <v>464.25599999999997</v>
      </c>
      <c r="J10" s="1">
        <v>233.84100000000001</v>
      </c>
      <c r="K10" s="1">
        <v>464.14600000000002</v>
      </c>
      <c r="L10" s="1">
        <v>307.50099999999998</v>
      </c>
      <c r="M10" s="1">
        <v>432.94400000000002</v>
      </c>
      <c r="N10" s="1">
        <v>221.99799999999999</v>
      </c>
      <c r="O10" s="1">
        <v>219.80199999999999</v>
      </c>
      <c r="P10" s="1">
        <v>239.77600000000001</v>
      </c>
      <c r="Q10" s="1">
        <v>388.80599999999998</v>
      </c>
      <c r="R10" s="1">
        <v>268.63400000000001</v>
      </c>
      <c r="S10" s="1">
        <v>243.95699999999999</v>
      </c>
      <c r="T10" s="1">
        <v>281.09800000000001</v>
      </c>
      <c r="U10" s="1">
        <v>288.69200000000001</v>
      </c>
      <c r="V10" s="1">
        <v>278.90199999999999</v>
      </c>
      <c r="W10" s="1">
        <v>233.822</v>
      </c>
      <c r="X10" s="1">
        <v>265.70299999999997</v>
      </c>
      <c r="Y10" s="1">
        <v>367.86399999999998</v>
      </c>
      <c r="Z10" s="1">
        <v>134.20699999999999</v>
      </c>
      <c r="AA10" s="1">
        <v>469.69600000000003</v>
      </c>
      <c r="AB10" s="1">
        <v>338.19</v>
      </c>
      <c r="AC10" s="1">
        <v>251.16800000000001</v>
      </c>
      <c r="AD10" s="1">
        <v>323.471</v>
      </c>
      <c r="AE10" s="1">
        <v>189.733</v>
      </c>
      <c r="AF10" s="1">
        <v>165.89599999999999</v>
      </c>
      <c r="AG10" s="1">
        <v>295.70299999999997</v>
      </c>
      <c r="AH10" s="34">
        <v>188.494</v>
      </c>
    </row>
    <row r="11" spans="1:39" ht="15" x14ac:dyDescent="0.25">
      <c r="A11" s="105">
        <v>45566</v>
      </c>
      <c r="B11" s="214"/>
      <c r="C11" s="204">
        <v>350</v>
      </c>
      <c r="D11" s="210">
        <v>385</v>
      </c>
      <c r="E11">
        <v>373.52800000000002</v>
      </c>
      <c r="F11">
        <v>304.93299999999999</v>
      </c>
      <c r="G11">
        <v>449.09899999999999</v>
      </c>
      <c r="H11" s="1">
        <v>427.24700000000001</v>
      </c>
      <c r="I11" s="1">
        <v>576.83900000000006</v>
      </c>
      <c r="J11" s="1">
        <v>446.363</v>
      </c>
      <c r="K11" s="1">
        <v>729.03200000000004</v>
      </c>
      <c r="L11" s="1">
        <v>453.327</v>
      </c>
      <c r="M11" s="1">
        <v>382.80399999999997</v>
      </c>
      <c r="N11" s="1">
        <v>421.62099999999998</v>
      </c>
      <c r="O11" s="1">
        <v>291.15300000000002</v>
      </c>
      <c r="P11" s="1">
        <v>394.20600000000002</v>
      </c>
      <c r="Q11" s="1">
        <v>366.78300000000002</v>
      </c>
      <c r="R11" s="1">
        <v>491.036</v>
      </c>
      <c r="S11" s="1">
        <v>504.27300000000002</v>
      </c>
      <c r="T11" s="1">
        <v>1039.7850000000001</v>
      </c>
      <c r="U11" s="1">
        <v>520.14</v>
      </c>
      <c r="V11" s="1">
        <v>345.09199999999998</v>
      </c>
      <c r="W11" s="1">
        <v>356.59300000000002</v>
      </c>
      <c r="X11" s="1">
        <v>453.79700000000003</v>
      </c>
      <c r="Y11" s="1">
        <v>515.07799999999997</v>
      </c>
      <c r="Z11" s="1">
        <v>235.691</v>
      </c>
      <c r="AA11" s="1">
        <v>641.69100000000003</v>
      </c>
      <c r="AB11" s="1">
        <v>621.755</v>
      </c>
      <c r="AC11" s="1">
        <v>405.25299999999999</v>
      </c>
      <c r="AD11" s="1">
        <v>470.44499999999999</v>
      </c>
      <c r="AE11" s="1">
        <v>411.5</v>
      </c>
      <c r="AF11" s="1">
        <v>390.60599999999999</v>
      </c>
      <c r="AG11" s="1">
        <v>384.91899999999998</v>
      </c>
      <c r="AH11" s="34">
        <v>302.56200000000001</v>
      </c>
    </row>
    <row r="12" spans="1:39" ht="15" x14ac:dyDescent="0.25">
      <c r="A12" s="105">
        <v>45597</v>
      </c>
      <c r="B12" s="214"/>
      <c r="C12" s="204">
        <v>429</v>
      </c>
      <c r="D12" s="210">
        <v>433</v>
      </c>
      <c r="E12">
        <v>467.90499999999997</v>
      </c>
      <c r="F12">
        <v>382.392</v>
      </c>
      <c r="G12">
        <v>469.24099999999999</v>
      </c>
      <c r="H12" s="1">
        <v>464.16199999999998</v>
      </c>
      <c r="I12" s="1">
        <v>537.18799999999999</v>
      </c>
      <c r="J12" s="1">
        <v>488.84699999999998</v>
      </c>
      <c r="K12" s="1">
        <v>526.82000000000005</v>
      </c>
      <c r="L12" s="1">
        <v>566.37599999999998</v>
      </c>
      <c r="M12" s="1">
        <v>402.80500000000001</v>
      </c>
      <c r="N12" s="1">
        <v>423.81200000000001</v>
      </c>
      <c r="O12" s="1">
        <v>379.04300000000001</v>
      </c>
      <c r="P12" s="1">
        <v>396.69400000000002</v>
      </c>
      <c r="Q12" s="1">
        <v>409.18599999999998</v>
      </c>
      <c r="R12" s="1">
        <v>605.41</v>
      </c>
      <c r="S12" s="1">
        <v>504.476</v>
      </c>
      <c r="T12" s="1">
        <v>592.85799999999995</v>
      </c>
      <c r="U12" s="1">
        <v>489.21699999999998</v>
      </c>
      <c r="V12" s="1">
        <v>394.31900000000002</v>
      </c>
      <c r="W12" s="1">
        <v>431.74099999999999</v>
      </c>
      <c r="X12" s="1">
        <v>483.51400000000001</v>
      </c>
      <c r="Y12" s="1">
        <v>520.05200000000002</v>
      </c>
      <c r="Z12" s="1">
        <v>308.59699999999998</v>
      </c>
      <c r="AA12" s="1">
        <v>551.82500000000005</v>
      </c>
      <c r="AB12" s="1">
        <v>470.38499999999999</v>
      </c>
      <c r="AC12" s="1">
        <v>432.29199999999997</v>
      </c>
      <c r="AD12" s="1">
        <v>459.964</v>
      </c>
      <c r="AE12" s="1">
        <v>394.11099999999999</v>
      </c>
      <c r="AF12" s="1">
        <v>411.166</v>
      </c>
      <c r="AG12" s="1">
        <v>441.358</v>
      </c>
      <c r="AH12" s="34">
        <v>427.83499999999998</v>
      </c>
    </row>
    <row r="13" spans="1:39" ht="15" x14ac:dyDescent="0.25">
      <c r="A13" s="105">
        <v>45627</v>
      </c>
      <c r="B13" s="214"/>
      <c r="C13" s="204">
        <v>347</v>
      </c>
      <c r="D13" s="210">
        <v>361</v>
      </c>
      <c r="E13">
        <v>391.13499999999999</v>
      </c>
      <c r="F13">
        <v>323.10199999999998</v>
      </c>
      <c r="G13">
        <v>354.98500000000001</v>
      </c>
      <c r="H13" s="1">
        <v>358.76400000000001</v>
      </c>
      <c r="I13" s="1">
        <v>467.84500000000003</v>
      </c>
      <c r="J13" s="1">
        <v>438.77499999999998</v>
      </c>
      <c r="K13" s="1">
        <v>380.57100000000003</v>
      </c>
      <c r="L13" s="1">
        <v>428.35199999999998</v>
      </c>
      <c r="M13" s="1">
        <v>351.46600000000001</v>
      </c>
      <c r="N13" s="1">
        <v>327.80599999999998</v>
      </c>
      <c r="O13" s="1">
        <v>334.29599999999999</v>
      </c>
      <c r="P13" s="1">
        <v>320.23399999999998</v>
      </c>
      <c r="Q13" s="1">
        <v>364.22399999999999</v>
      </c>
      <c r="R13" s="1">
        <v>381.21100000000001</v>
      </c>
      <c r="S13" s="1">
        <v>364.238</v>
      </c>
      <c r="T13" s="1">
        <v>405.95600000000002</v>
      </c>
      <c r="U13" s="1">
        <v>401.55099999999999</v>
      </c>
      <c r="V13" s="1">
        <v>349.94900000000001</v>
      </c>
      <c r="W13" s="1">
        <v>359.23500000000001</v>
      </c>
      <c r="X13" s="1">
        <v>415.81</v>
      </c>
      <c r="Y13" s="1">
        <v>405.56799999999998</v>
      </c>
      <c r="Z13" s="1">
        <v>288.93799999999999</v>
      </c>
      <c r="AA13" s="1">
        <v>387.70600000000002</v>
      </c>
      <c r="AB13" s="1">
        <v>370.65</v>
      </c>
      <c r="AC13" s="1">
        <v>354.822</v>
      </c>
      <c r="AD13" s="1">
        <v>385.99799999999999</v>
      </c>
      <c r="AE13" s="1">
        <v>345.36500000000001</v>
      </c>
      <c r="AF13" s="1">
        <v>325.053</v>
      </c>
      <c r="AG13" s="1">
        <v>409.66699999999997</v>
      </c>
      <c r="AH13" s="34">
        <v>353.97899999999998</v>
      </c>
    </row>
    <row r="14" spans="1:39" ht="15" x14ac:dyDescent="0.25">
      <c r="A14" s="105">
        <v>45658</v>
      </c>
      <c r="B14" s="214"/>
      <c r="C14" s="204">
        <v>333</v>
      </c>
      <c r="D14" s="210">
        <v>350</v>
      </c>
      <c r="E14">
        <v>345.78800000000001</v>
      </c>
      <c r="F14">
        <v>395.49200000000002</v>
      </c>
      <c r="G14">
        <v>319.45400000000001</v>
      </c>
      <c r="H14" s="1">
        <v>341.10399999999998</v>
      </c>
      <c r="I14" s="1">
        <v>409.66800000000001</v>
      </c>
      <c r="J14" s="1">
        <v>397.75299999999999</v>
      </c>
      <c r="K14" s="1">
        <v>342.54199999999997</v>
      </c>
      <c r="L14" s="1">
        <v>353.77800000000002</v>
      </c>
      <c r="M14" s="1">
        <v>333.50200000000001</v>
      </c>
      <c r="N14" s="1">
        <v>302.98500000000001</v>
      </c>
      <c r="O14" s="1">
        <v>293.23399999999998</v>
      </c>
      <c r="P14" s="1">
        <v>282.11799999999999</v>
      </c>
      <c r="Q14" s="1">
        <v>327.04000000000002</v>
      </c>
      <c r="R14" s="1">
        <v>526.31200000000001</v>
      </c>
      <c r="S14" s="1">
        <v>335.53500000000003</v>
      </c>
      <c r="T14" s="1">
        <v>348.76100000000002</v>
      </c>
      <c r="U14" s="1">
        <v>328.91800000000001</v>
      </c>
      <c r="V14" s="1">
        <v>335.98500000000001</v>
      </c>
      <c r="W14" s="1">
        <v>323.36599999999999</v>
      </c>
      <c r="X14" s="1">
        <v>390.31400000000002</v>
      </c>
      <c r="Y14" s="1">
        <v>377.53500000000003</v>
      </c>
      <c r="Z14" s="1">
        <v>263.13900000000001</v>
      </c>
      <c r="AA14" s="1">
        <v>327.875</v>
      </c>
      <c r="AB14" s="1">
        <v>338.73599999999999</v>
      </c>
      <c r="AC14" s="1">
        <v>328.762</v>
      </c>
      <c r="AD14" s="1">
        <v>413.92099999999999</v>
      </c>
      <c r="AE14" s="1">
        <v>302.012</v>
      </c>
      <c r="AF14" s="1">
        <v>301.67200000000003</v>
      </c>
      <c r="AG14" s="1">
        <v>362.41899999999998</v>
      </c>
      <c r="AH14" s="34">
        <v>293.04599999999999</v>
      </c>
    </row>
    <row r="15" spans="1:39" ht="15" x14ac:dyDescent="0.25">
      <c r="A15" s="105">
        <v>45689</v>
      </c>
      <c r="B15" s="214"/>
      <c r="C15" s="204">
        <v>378</v>
      </c>
      <c r="D15" s="210">
        <v>397</v>
      </c>
      <c r="E15">
        <v>365.91300000000001</v>
      </c>
      <c r="F15">
        <v>497.19299999999998</v>
      </c>
      <c r="G15">
        <v>296.19600000000003</v>
      </c>
      <c r="H15" s="1">
        <v>363.73</v>
      </c>
      <c r="I15" s="1">
        <v>428.47399999999999</v>
      </c>
      <c r="J15" s="1">
        <v>370.69299999999998</v>
      </c>
      <c r="K15" s="1">
        <v>344.89299999999997</v>
      </c>
      <c r="L15" s="1">
        <v>348.08600000000001</v>
      </c>
      <c r="M15" s="1">
        <v>367.11799999999999</v>
      </c>
      <c r="N15" s="1">
        <v>284.767</v>
      </c>
      <c r="O15" s="1">
        <v>241.922</v>
      </c>
      <c r="P15" s="1">
        <v>299.274</v>
      </c>
      <c r="Q15" s="1">
        <v>292.31299999999999</v>
      </c>
      <c r="R15" s="1">
        <v>530.875</v>
      </c>
      <c r="S15" s="1">
        <v>289.298</v>
      </c>
      <c r="T15" s="1">
        <v>355.03199999999998</v>
      </c>
      <c r="U15" s="1">
        <v>308.69499999999999</v>
      </c>
      <c r="V15" s="1">
        <v>335.286</v>
      </c>
      <c r="W15" s="1">
        <v>356.30099999999999</v>
      </c>
      <c r="X15" s="1">
        <v>335.54899999999998</v>
      </c>
      <c r="Y15" s="1">
        <v>349.83499999999998</v>
      </c>
      <c r="Z15" s="1">
        <v>260.71899999999999</v>
      </c>
      <c r="AA15" s="1">
        <v>320.16000000000003</v>
      </c>
      <c r="AB15" s="1">
        <v>429.18099999999998</v>
      </c>
      <c r="AC15" s="1">
        <v>360.709</v>
      </c>
      <c r="AD15" s="1">
        <v>544.375</v>
      </c>
      <c r="AE15" s="1">
        <v>294.18799999999999</v>
      </c>
      <c r="AF15" s="1">
        <v>304.40699999999998</v>
      </c>
      <c r="AG15" s="1">
        <v>331.358</v>
      </c>
      <c r="AH15" s="34">
        <v>274.56</v>
      </c>
    </row>
    <row r="16" spans="1:39" ht="15" x14ac:dyDescent="0.25">
      <c r="A16" s="105">
        <v>45717</v>
      </c>
      <c r="B16" s="214"/>
      <c r="C16" s="204">
        <v>564</v>
      </c>
      <c r="D16" s="210">
        <v>614</v>
      </c>
      <c r="E16">
        <v>569.80399999999997</v>
      </c>
      <c r="F16">
        <v>578.63</v>
      </c>
      <c r="G16">
        <v>511.68599999999998</v>
      </c>
      <c r="H16" s="1">
        <v>926.45799999999997</v>
      </c>
      <c r="I16" s="1">
        <v>600.32399999999996</v>
      </c>
      <c r="J16" s="1">
        <v>726.68</v>
      </c>
      <c r="K16" s="1">
        <v>445.25200000000001</v>
      </c>
      <c r="L16" s="1">
        <v>467.714</v>
      </c>
      <c r="M16" s="1">
        <v>472.83699999999999</v>
      </c>
      <c r="N16" s="1">
        <v>486.48200000000003</v>
      </c>
      <c r="O16" s="1">
        <v>290.89699999999999</v>
      </c>
      <c r="P16" s="1">
        <v>461.786</v>
      </c>
      <c r="Q16" s="1">
        <v>617.88099999999997</v>
      </c>
      <c r="R16" s="1">
        <v>695.88300000000004</v>
      </c>
      <c r="S16" s="1">
        <v>390.36500000000001</v>
      </c>
      <c r="T16" s="1">
        <v>770.60199999999998</v>
      </c>
      <c r="U16" s="1">
        <v>410.79500000000002</v>
      </c>
      <c r="V16" s="1">
        <v>548.41</v>
      </c>
      <c r="W16" s="1">
        <v>498.96899999999999</v>
      </c>
      <c r="X16" s="1">
        <v>493.57900000000001</v>
      </c>
      <c r="Y16" s="1">
        <v>489.13400000000001</v>
      </c>
      <c r="Z16" s="1">
        <v>346.839</v>
      </c>
      <c r="AA16" s="1">
        <v>496.67099999999999</v>
      </c>
      <c r="AB16" s="1">
        <v>644.279</v>
      </c>
      <c r="AC16" s="1">
        <v>557.46199999999999</v>
      </c>
      <c r="AD16" s="1">
        <v>1180.742</v>
      </c>
      <c r="AE16" s="1">
        <v>355.22899999999998</v>
      </c>
      <c r="AF16" s="1">
        <v>545.63300000000004</v>
      </c>
      <c r="AG16" s="1">
        <v>492.68799999999999</v>
      </c>
      <c r="AH16" s="34">
        <v>398.80799999999999</v>
      </c>
    </row>
    <row r="17" spans="1:34" ht="15" x14ac:dyDescent="0.25">
      <c r="A17" s="105">
        <v>45748</v>
      </c>
      <c r="B17" s="214"/>
      <c r="C17" s="204">
        <v>716</v>
      </c>
      <c r="D17" s="210">
        <v>920</v>
      </c>
      <c r="E17">
        <v>1058.192</v>
      </c>
      <c r="F17">
        <v>1308.2360000000001</v>
      </c>
      <c r="G17">
        <v>802.82899999999995</v>
      </c>
      <c r="H17" s="1">
        <v>867.58699999999999</v>
      </c>
      <c r="I17" s="1">
        <v>1000.494</v>
      </c>
      <c r="J17" s="1">
        <v>1317.6410000000001</v>
      </c>
      <c r="K17" s="1">
        <v>906.827</v>
      </c>
      <c r="L17" s="1">
        <v>649.38</v>
      </c>
      <c r="M17" s="1">
        <v>766.952</v>
      </c>
      <c r="N17" s="1">
        <v>791.79399999999998</v>
      </c>
      <c r="O17" s="1">
        <v>493.45299999999997</v>
      </c>
      <c r="P17" s="1">
        <v>628.97199999999998</v>
      </c>
      <c r="Q17" s="1">
        <v>1445.336</v>
      </c>
      <c r="R17" s="1">
        <v>1359.7070000000001</v>
      </c>
      <c r="S17" s="1">
        <v>964.44100000000003</v>
      </c>
      <c r="T17" s="1">
        <v>1141.326</v>
      </c>
      <c r="U17" s="1">
        <v>606.77300000000002</v>
      </c>
      <c r="V17" s="1">
        <v>687.40700000000004</v>
      </c>
      <c r="W17" s="1">
        <v>681.03700000000003</v>
      </c>
      <c r="X17" s="1">
        <v>1097.144</v>
      </c>
      <c r="Y17" s="1">
        <v>1038.9480000000001</v>
      </c>
      <c r="Z17" s="1">
        <v>339.81599999999997</v>
      </c>
      <c r="AA17" s="1">
        <v>721.45299999999997</v>
      </c>
      <c r="AB17" s="1">
        <v>691.69100000000003</v>
      </c>
      <c r="AC17" s="1">
        <v>761.69500000000005</v>
      </c>
      <c r="AD17" s="1">
        <v>1899.606</v>
      </c>
      <c r="AE17" s="1">
        <v>400.08499999999998</v>
      </c>
      <c r="AF17" s="1">
        <v>1142.2629999999999</v>
      </c>
      <c r="AG17" s="1">
        <v>585.822</v>
      </c>
      <c r="AH17" s="34">
        <v>451.339</v>
      </c>
    </row>
    <row r="18" spans="1:34" ht="15" x14ac:dyDescent="0.25">
      <c r="A18" s="105">
        <v>45778</v>
      </c>
      <c r="B18" s="214"/>
      <c r="C18" s="204">
        <v>1552</v>
      </c>
      <c r="D18" s="210">
        <v>2060</v>
      </c>
      <c r="E18">
        <v>1916.546</v>
      </c>
      <c r="F18">
        <v>3337.39</v>
      </c>
      <c r="G18">
        <v>1893.3489999999999</v>
      </c>
      <c r="H18" s="1">
        <v>2305.694</v>
      </c>
      <c r="I18" s="1">
        <v>2938.0940000000001</v>
      </c>
      <c r="J18" s="1">
        <v>3777.5169999999998</v>
      </c>
      <c r="K18" s="1">
        <v>2366.607</v>
      </c>
      <c r="L18" s="1">
        <v>1993.097</v>
      </c>
      <c r="M18" s="1">
        <v>1950.8510000000001</v>
      </c>
      <c r="N18" s="1">
        <v>2268.7660000000001</v>
      </c>
      <c r="O18" s="1">
        <v>330.45400000000001</v>
      </c>
      <c r="P18" s="1">
        <v>1420.53</v>
      </c>
      <c r="Q18" s="1">
        <v>1801.1020000000001</v>
      </c>
      <c r="R18" s="1">
        <v>2936.2559999999999</v>
      </c>
      <c r="S18" s="1">
        <v>2256.3229999999999</v>
      </c>
      <c r="T18" s="1">
        <v>1970.576</v>
      </c>
      <c r="U18" s="1">
        <v>2036.992</v>
      </c>
      <c r="V18" s="1">
        <v>2571.42</v>
      </c>
      <c r="W18" s="1">
        <v>922.14300000000003</v>
      </c>
      <c r="X18" s="1">
        <v>2318.7159999999999</v>
      </c>
      <c r="Y18" s="1">
        <v>1293.067</v>
      </c>
      <c r="Z18" s="1">
        <v>714.03599999999994</v>
      </c>
      <c r="AA18" s="1">
        <v>1776.624</v>
      </c>
      <c r="AB18" s="1">
        <v>1301.6199999999999</v>
      </c>
      <c r="AC18" s="1">
        <v>2033.61</v>
      </c>
      <c r="AD18" s="1">
        <v>2499.6480000000001</v>
      </c>
      <c r="AE18" s="1">
        <v>1108.029</v>
      </c>
      <c r="AF18" s="1">
        <v>2540.085</v>
      </c>
      <c r="AG18" s="1">
        <v>1480.3969999999999</v>
      </c>
      <c r="AH18" s="34">
        <v>867.43899999999996</v>
      </c>
    </row>
    <row r="19" spans="1:34" ht="15" x14ac:dyDescent="0.25">
      <c r="A19" s="105">
        <v>45809</v>
      </c>
      <c r="B19" s="214"/>
      <c r="C19" s="204">
        <v>1570</v>
      </c>
      <c r="D19" s="210">
        <v>2423</v>
      </c>
      <c r="E19">
        <v>1246.518</v>
      </c>
      <c r="F19">
        <v>4525.3249999999998</v>
      </c>
      <c r="G19">
        <v>1567.5039999999999</v>
      </c>
      <c r="H19" s="1">
        <v>4856.7209999999995</v>
      </c>
      <c r="I19" s="1">
        <v>2882.0070000000001</v>
      </c>
      <c r="J19" s="1">
        <v>4734.68</v>
      </c>
      <c r="K19" s="1">
        <v>2379.6419999999998</v>
      </c>
      <c r="L19" s="1">
        <v>3260.6849999999999</v>
      </c>
      <c r="M19" s="1">
        <v>1436.1110000000001</v>
      </c>
      <c r="N19" s="1">
        <v>1577.3409999999999</v>
      </c>
      <c r="O19" s="1">
        <v>413.87400000000002</v>
      </c>
      <c r="P19" s="1">
        <v>2315.8240000000001</v>
      </c>
      <c r="Q19" s="1">
        <v>1084.2819999999999</v>
      </c>
      <c r="R19" s="1">
        <v>3552.4639999999999</v>
      </c>
      <c r="S19" s="1">
        <v>1966.078</v>
      </c>
      <c r="T19" s="1">
        <v>1158.3309999999999</v>
      </c>
      <c r="U19" s="1">
        <v>3677.0859999999998</v>
      </c>
      <c r="V19" s="1">
        <v>2510.8919999999998</v>
      </c>
      <c r="W19" s="1">
        <v>2545.8710000000001</v>
      </c>
      <c r="X19" s="1">
        <v>5030.3389999999999</v>
      </c>
      <c r="Y19" s="1">
        <v>423.03100000000001</v>
      </c>
      <c r="Z19" s="1">
        <v>1232.5</v>
      </c>
      <c r="AA19" s="1">
        <v>3081.991</v>
      </c>
      <c r="AB19" s="1">
        <v>2149.819</v>
      </c>
      <c r="AC19" s="1">
        <v>2559.2689999999998</v>
      </c>
      <c r="AD19" s="1">
        <v>3269.2669999999998</v>
      </c>
      <c r="AE19" s="1">
        <v>866.89499999999998</v>
      </c>
      <c r="AF19" s="1">
        <v>3792.0970000000002</v>
      </c>
      <c r="AG19" s="1">
        <v>1766.0260000000001</v>
      </c>
      <c r="AH19" s="34">
        <v>2342.1729999999998</v>
      </c>
    </row>
    <row r="20" spans="1:34" ht="15" x14ac:dyDescent="0.25">
      <c r="A20" s="105">
        <v>45839</v>
      </c>
      <c r="B20" s="214"/>
      <c r="C20" s="204">
        <v>298</v>
      </c>
      <c r="D20" s="210">
        <v>711</v>
      </c>
      <c r="E20">
        <v>443.60700000000003</v>
      </c>
      <c r="F20">
        <v>2033.575</v>
      </c>
      <c r="G20">
        <v>306.49400000000003</v>
      </c>
      <c r="H20" s="1">
        <v>4021.9589999999998</v>
      </c>
      <c r="I20" s="1">
        <v>1249.356</v>
      </c>
      <c r="J20" s="1">
        <v>1738.55</v>
      </c>
      <c r="K20" s="1">
        <v>1456.569</v>
      </c>
      <c r="L20" s="1">
        <v>1927.8689999999999</v>
      </c>
      <c r="M20" s="1">
        <v>269.11</v>
      </c>
      <c r="N20" s="1">
        <v>348.31900000000002</v>
      </c>
      <c r="O20" s="1">
        <v>21.942</v>
      </c>
      <c r="P20" s="1">
        <v>577.81600000000003</v>
      </c>
      <c r="Q20" s="1">
        <v>439.40499999999997</v>
      </c>
      <c r="R20" s="1">
        <v>1490.797</v>
      </c>
      <c r="S20" s="1">
        <v>469.42500000000001</v>
      </c>
      <c r="T20" s="1">
        <v>335.07600000000002</v>
      </c>
      <c r="U20" s="1">
        <v>1990.809</v>
      </c>
      <c r="V20" s="1">
        <v>1521.9280000000001</v>
      </c>
      <c r="W20" s="1">
        <v>869.94399999999996</v>
      </c>
      <c r="X20" s="1">
        <v>3843.7060000000001</v>
      </c>
      <c r="Y20" s="1">
        <v>77.152000000000001</v>
      </c>
      <c r="Z20" s="1">
        <v>283.08</v>
      </c>
      <c r="AA20" s="1">
        <v>1095.327</v>
      </c>
      <c r="AB20" s="1">
        <v>840.74099999999999</v>
      </c>
      <c r="AC20" s="1">
        <v>813.84500000000003</v>
      </c>
      <c r="AD20" s="1">
        <v>1170.239</v>
      </c>
      <c r="AE20" s="1">
        <v>216.36600000000001</v>
      </c>
      <c r="AF20" s="1">
        <v>2389.605</v>
      </c>
      <c r="AG20" s="1">
        <v>480.78899999999999</v>
      </c>
      <c r="AH20" s="34">
        <v>1033.0309999999999</v>
      </c>
    </row>
    <row r="21" spans="1:34" ht="15" x14ac:dyDescent="0.25">
      <c r="A21" s="105">
        <v>45870</v>
      </c>
      <c r="B21" s="214"/>
      <c r="C21" s="204">
        <v>211</v>
      </c>
      <c r="D21" s="210">
        <v>371</v>
      </c>
      <c r="E21">
        <v>287.28100000000001</v>
      </c>
      <c r="F21">
        <v>705.31</v>
      </c>
      <c r="G21">
        <v>164.529</v>
      </c>
      <c r="H21" s="1">
        <v>1084.7729999999999</v>
      </c>
      <c r="I21" s="1">
        <v>375.64699999999999</v>
      </c>
      <c r="J21" s="1">
        <v>829.74699999999996</v>
      </c>
      <c r="K21" s="1">
        <v>527.58799999999997</v>
      </c>
      <c r="L21" s="1">
        <v>760.49099999999999</v>
      </c>
      <c r="M21" s="1">
        <v>160.66499999999999</v>
      </c>
      <c r="N21" s="1">
        <v>256.68299999999999</v>
      </c>
      <c r="O21" s="1">
        <v>63.67</v>
      </c>
      <c r="P21" s="1">
        <v>235.04599999999999</v>
      </c>
      <c r="Q21" s="1">
        <v>227.14699999999999</v>
      </c>
      <c r="R21" s="1">
        <v>509.68799999999999</v>
      </c>
      <c r="S21" s="1">
        <v>281.416</v>
      </c>
      <c r="T21" s="1">
        <v>279.14100000000002</v>
      </c>
      <c r="U21" s="1">
        <v>594.25699999999995</v>
      </c>
      <c r="V21" s="1">
        <v>438.00799999999998</v>
      </c>
      <c r="W21" s="1">
        <v>399.822</v>
      </c>
      <c r="X21" s="1">
        <v>894.71400000000006</v>
      </c>
      <c r="Y21" s="1">
        <v>128.84800000000001</v>
      </c>
      <c r="Z21" s="1">
        <v>220.333</v>
      </c>
      <c r="AA21" s="1">
        <v>456.16300000000001</v>
      </c>
      <c r="AB21" s="1">
        <v>284.56700000000001</v>
      </c>
      <c r="AC21" s="1">
        <v>354.60399999999998</v>
      </c>
      <c r="AD21" s="1">
        <v>496.3</v>
      </c>
      <c r="AE21" s="1">
        <v>129.178</v>
      </c>
      <c r="AF21" s="1">
        <v>621.00199999999995</v>
      </c>
      <c r="AG21" s="1">
        <v>220.14699999999999</v>
      </c>
      <c r="AH21" s="34">
        <v>381.64400000000001</v>
      </c>
    </row>
    <row r="22" spans="1:34" ht="15" x14ac:dyDescent="0.25">
      <c r="A22" s="105">
        <v>45901</v>
      </c>
      <c r="B22" s="214"/>
      <c r="C22" s="204">
        <v>226</v>
      </c>
      <c r="D22" s="210">
        <v>316</v>
      </c>
      <c r="E22">
        <v>334.89800000000002</v>
      </c>
      <c r="F22">
        <v>628.27200000000005</v>
      </c>
      <c r="G22">
        <v>273.96699999999998</v>
      </c>
      <c r="H22" s="1">
        <v>570.91600000000005</v>
      </c>
      <c r="I22" s="1">
        <v>366.92599999999999</v>
      </c>
      <c r="J22" s="1">
        <v>736.01199999999994</v>
      </c>
      <c r="K22" s="1">
        <v>387.73500000000001</v>
      </c>
      <c r="L22" s="1">
        <v>515.37099999999998</v>
      </c>
      <c r="M22" s="1">
        <v>239.947</v>
      </c>
      <c r="N22" s="1">
        <v>234.50200000000001</v>
      </c>
      <c r="O22" s="1">
        <v>210.13399999999999</v>
      </c>
      <c r="P22" s="1">
        <v>415.37799999999999</v>
      </c>
      <c r="Q22" s="1">
        <v>338.52699999999999</v>
      </c>
      <c r="R22" s="1">
        <v>388.87700000000001</v>
      </c>
      <c r="S22" s="1">
        <v>321.43599999999998</v>
      </c>
      <c r="T22" s="1">
        <v>339.59300000000002</v>
      </c>
      <c r="U22" s="1">
        <v>441.25700000000001</v>
      </c>
      <c r="V22" s="1">
        <v>299.96499999999997</v>
      </c>
      <c r="W22" s="1">
        <v>285.04000000000002</v>
      </c>
      <c r="X22" s="1">
        <v>542.90700000000004</v>
      </c>
      <c r="Y22" s="1">
        <v>160.834</v>
      </c>
      <c r="Z22" s="1">
        <v>453.846</v>
      </c>
      <c r="AA22" s="1">
        <v>459.35899999999998</v>
      </c>
      <c r="AB22" s="1">
        <v>264.25200000000001</v>
      </c>
      <c r="AC22" s="1">
        <v>375.24</v>
      </c>
      <c r="AD22" s="1">
        <v>365.91500000000002</v>
      </c>
      <c r="AE22" s="1">
        <v>146.244</v>
      </c>
      <c r="AF22" s="1">
        <v>392.27600000000001</v>
      </c>
      <c r="AG22" s="1">
        <v>234.64</v>
      </c>
      <c r="AH22" s="34">
        <v>405.97300000000001</v>
      </c>
    </row>
    <row r="23" spans="1:34" ht="15" x14ac:dyDescent="0.25">
      <c r="A23" s="105">
        <v>45931</v>
      </c>
      <c r="B23" s="214"/>
      <c r="C23" s="204">
        <v>338</v>
      </c>
      <c r="D23" s="210">
        <v>417</v>
      </c>
      <c r="E23">
        <v>302.197</v>
      </c>
      <c r="F23">
        <v>575.35699999999997</v>
      </c>
      <c r="G23">
        <v>421.053</v>
      </c>
      <c r="H23" s="1">
        <v>599.88199999999995</v>
      </c>
      <c r="I23" s="1">
        <v>533.90499999999997</v>
      </c>
      <c r="J23" s="1">
        <v>889.755</v>
      </c>
      <c r="K23" s="1">
        <v>484.12599999999998</v>
      </c>
      <c r="L23" s="1">
        <v>389.02300000000002</v>
      </c>
      <c r="M23" s="1">
        <v>408.98500000000001</v>
      </c>
      <c r="N23" s="1">
        <v>277.55900000000003</v>
      </c>
      <c r="O23" s="1">
        <v>325.096</v>
      </c>
      <c r="P23" s="1">
        <v>338.803</v>
      </c>
      <c r="Q23" s="1">
        <v>513.88499999999999</v>
      </c>
      <c r="R23" s="1">
        <v>607.31600000000003</v>
      </c>
      <c r="S23" s="1">
        <v>1047.4849999999999</v>
      </c>
      <c r="T23" s="1">
        <v>524.16300000000001</v>
      </c>
      <c r="U23" s="1">
        <v>428.286</v>
      </c>
      <c r="V23" s="1">
        <v>374.72</v>
      </c>
      <c r="W23" s="1">
        <v>440.702</v>
      </c>
      <c r="X23" s="1">
        <v>609.95399999999995</v>
      </c>
      <c r="Y23" s="1">
        <v>239.185</v>
      </c>
      <c r="Z23" s="1">
        <v>563.24300000000005</v>
      </c>
      <c r="AA23" s="1">
        <v>671.48099999999999</v>
      </c>
      <c r="AB23" s="1">
        <v>383.75200000000001</v>
      </c>
      <c r="AC23" s="1">
        <v>475.87400000000002</v>
      </c>
      <c r="AD23" s="1">
        <v>543.18600000000004</v>
      </c>
      <c r="AE23" s="1">
        <v>334.61900000000003</v>
      </c>
      <c r="AF23" s="1">
        <v>425.24700000000001</v>
      </c>
      <c r="AG23" s="1">
        <v>316.262</v>
      </c>
      <c r="AH23" s="34">
        <v>322.04899999999998</v>
      </c>
    </row>
    <row r="24" spans="1:34" ht="15" x14ac:dyDescent="0.25">
      <c r="A24" s="105">
        <v>45962</v>
      </c>
      <c r="B24" s="214"/>
      <c r="C24" s="204">
        <v>407</v>
      </c>
      <c r="D24" s="210">
        <v>450</v>
      </c>
      <c r="E24">
        <v>377.17500000000001</v>
      </c>
      <c r="F24">
        <v>571.79600000000005</v>
      </c>
      <c r="G24">
        <v>456.23</v>
      </c>
      <c r="H24" s="1">
        <v>551.96900000000005</v>
      </c>
      <c r="I24" s="1">
        <v>562.41899999999998</v>
      </c>
      <c r="J24" s="1">
        <v>636.94299999999998</v>
      </c>
      <c r="K24" s="1">
        <v>594.01499999999999</v>
      </c>
      <c r="L24" s="1">
        <v>405.709</v>
      </c>
      <c r="M24" s="1">
        <v>418.35899999999998</v>
      </c>
      <c r="N24" s="1">
        <v>364.81900000000002</v>
      </c>
      <c r="O24" s="1">
        <v>342.06799999999998</v>
      </c>
      <c r="P24" s="1">
        <v>381.86799999999999</v>
      </c>
      <c r="Q24" s="1">
        <v>631.81200000000001</v>
      </c>
      <c r="R24" s="1">
        <v>583.99599999999998</v>
      </c>
      <c r="S24" s="1">
        <v>599.09900000000005</v>
      </c>
      <c r="T24" s="1">
        <v>488.08</v>
      </c>
      <c r="U24" s="1">
        <v>458.505</v>
      </c>
      <c r="V24" s="1">
        <v>446.077</v>
      </c>
      <c r="W24" s="1">
        <v>469.33100000000002</v>
      </c>
      <c r="X24" s="1">
        <v>593.93899999999996</v>
      </c>
      <c r="Y24" s="1">
        <v>310.68700000000001</v>
      </c>
      <c r="Z24" s="1">
        <v>490.55200000000002</v>
      </c>
      <c r="AA24" s="1">
        <v>499.89100000000002</v>
      </c>
      <c r="AB24" s="1">
        <v>410.37599999999998</v>
      </c>
      <c r="AC24" s="1">
        <v>459.80399999999997</v>
      </c>
      <c r="AD24" s="1">
        <v>496.166</v>
      </c>
      <c r="AE24" s="1">
        <v>360.70600000000002</v>
      </c>
      <c r="AF24" s="1">
        <v>476.01400000000001</v>
      </c>
      <c r="AG24" s="1">
        <v>442.11399999999998</v>
      </c>
      <c r="AH24" s="34">
        <v>424.70600000000002</v>
      </c>
    </row>
    <row r="25" spans="1:34" ht="15" x14ac:dyDescent="0.25">
      <c r="A25" s="105">
        <v>45992</v>
      </c>
      <c r="B25" s="214"/>
      <c r="C25" s="204">
        <v>361</v>
      </c>
      <c r="D25" s="210">
        <v>361</v>
      </c>
      <c r="E25">
        <v>320.697</v>
      </c>
      <c r="F25">
        <v>434.28199999999998</v>
      </c>
      <c r="G25">
        <v>352.09699999999998</v>
      </c>
      <c r="H25" s="1">
        <v>478.93</v>
      </c>
      <c r="I25" s="1">
        <v>500.71</v>
      </c>
      <c r="J25" s="1">
        <v>462.16199999999998</v>
      </c>
      <c r="K25" s="1">
        <v>449.512</v>
      </c>
      <c r="L25" s="1">
        <v>353.97699999999998</v>
      </c>
      <c r="M25" s="1">
        <v>319.99099999999999</v>
      </c>
      <c r="N25" s="1">
        <v>323.767</v>
      </c>
      <c r="O25" s="1">
        <v>278.08699999999999</v>
      </c>
      <c r="P25" s="1">
        <v>342.005</v>
      </c>
      <c r="Q25" s="1">
        <v>396.375</v>
      </c>
      <c r="R25" s="1">
        <v>424.47500000000002</v>
      </c>
      <c r="S25" s="1">
        <v>410.73700000000002</v>
      </c>
      <c r="T25" s="1">
        <v>401.87799999999999</v>
      </c>
      <c r="U25" s="1">
        <v>406.017</v>
      </c>
      <c r="V25" s="1">
        <v>368.988</v>
      </c>
      <c r="W25" s="1">
        <v>408.19799999999998</v>
      </c>
      <c r="X25" s="1">
        <v>462.471</v>
      </c>
      <c r="Y25" s="1">
        <v>292.54399999999998</v>
      </c>
      <c r="Z25" s="1">
        <v>343.06599999999997</v>
      </c>
      <c r="AA25" s="1">
        <v>391.77499999999998</v>
      </c>
      <c r="AB25" s="1">
        <v>337.99400000000003</v>
      </c>
      <c r="AC25" s="1">
        <v>386.86</v>
      </c>
      <c r="AD25" s="1">
        <v>425.01900000000001</v>
      </c>
      <c r="AE25" s="1">
        <v>287.7</v>
      </c>
      <c r="AF25" s="1">
        <v>438.44499999999999</v>
      </c>
      <c r="AG25" s="1">
        <v>367.89100000000002</v>
      </c>
      <c r="AH25" s="34">
        <v>356.98899999999998</v>
      </c>
    </row>
    <row r="26" spans="1:34" ht="15" x14ac:dyDescent="0.25">
      <c r="A26" s="105">
        <v>46023</v>
      </c>
      <c r="B26" s="214"/>
      <c r="C26" s="204">
        <v>350</v>
      </c>
      <c r="D26" s="210">
        <v>350</v>
      </c>
      <c r="E26">
        <v>391.79399999999998</v>
      </c>
      <c r="F26">
        <v>399.20299999999997</v>
      </c>
      <c r="G26">
        <v>335.36700000000002</v>
      </c>
      <c r="H26" s="1">
        <v>421.01400000000001</v>
      </c>
      <c r="I26" s="1">
        <v>451.45</v>
      </c>
      <c r="J26" s="1">
        <v>423.03300000000002</v>
      </c>
      <c r="K26" s="1">
        <v>373.43599999999998</v>
      </c>
      <c r="L26" s="1">
        <v>335.57</v>
      </c>
      <c r="M26" s="1">
        <v>295.827</v>
      </c>
      <c r="N26" s="1">
        <v>285.72899999999998</v>
      </c>
      <c r="O26" s="1">
        <v>240.78800000000001</v>
      </c>
      <c r="P26" s="1">
        <v>304.226</v>
      </c>
      <c r="Q26" s="1">
        <v>532.99400000000003</v>
      </c>
      <c r="R26" s="1">
        <v>395.99799999999999</v>
      </c>
      <c r="S26" s="1">
        <v>353.34100000000001</v>
      </c>
      <c r="T26" s="1">
        <v>329.80399999999997</v>
      </c>
      <c r="U26" s="1">
        <v>386.608</v>
      </c>
      <c r="V26" s="1">
        <v>332.34100000000001</v>
      </c>
      <c r="W26" s="1">
        <v>382.738</v>
      </c>
      <c r="X26" s="1">
        <v>433.58100000000002</v>
      </c>
      <c r="Y26" s="1">
        <v>261.16899999999998</v>
      </c>
      <c r="Z26" s="1">
        <v>283.52300000000002</v>
      </c>
      <c r="AA26" s="1">
        <v>358.06799999999998</v>
      </c>
      <c r="AB26" s="1">
        <v>310.39299999999997</v>
      </c>
      <c r="AC26" s="1">
        <v>416.07499999999999</v>
      </c>
      <c r="AD26" s="1">
        <v>379.55399999999997</v>
      </c>
      <c r="AE26" s="1">
        <v>262.60500000000002</v>
      </c>
      <c r="AF26" s="1">
        <v>390.96699999999998</v>
      </c>
      <c r="AG26" s="1">
        <v>304.97899999999998</v>
      </c>
      <c r="AH26" s="34">
        <v>311.57</v>
      </c>
    </row>
    <row r="27" spans="1:34" ht="15" x14ac:dyDescent="0.25">
      <c r="A27" s="105">
        <v>46054</v>
      </c>
      <c r="B27" s="214"/>
      <c r="C27" s="204">
        <v>397</v>
      </c>
      <c r="D27" s="210">
        <v>397</v>
      </c>
      <c r="E27">
        <v>493.73</v>
      </c>
      <c r="F27">
        <v>375.59899999999999</v>
      </c>
      <c r="G27">
        <v>358.96100000000001</v>
      </c>
      <c r="H27" s="1">
        <v>442.03800000000001</v>
      </c>
      <c r="I27" s="1">
        <v>428.26799999999997</v>
      </c>
      <c r="J27" s="1">
        <v>425.44299999999998</v>
      </c>
      <c r="K27" s="1">
        <v>369.024</v>
      </c>
      <c r="L27" s="1">
        <v>368.69799999999998</v>
      </c>
      <c r="M27" s="1">
        <v>275.298</v>
      </c>
      <c r="N27" s="1">
        <v>235.001</v>
      </c>
      <c r="O27" s="1">
        <v>257.88400000000001</v>
      </c>
      <c r="P27" s="1">
        <v>271.35599999999999</v>
      </c>
      <c r="Q27" s="1">
        <v>548.40099999999995</v>
      </c>
      <c r="R27" s="1">
        <v>348.553</v>
      </c>
      <c r="S27" s="1">
        <v>359.053</v>
      </c>
      <c r="T27" s="1">
        <v>310.68</v>
      </c>
      <c r="U27" s="1">
        <v>391.50799999999998</v>
      </c>
      <c r="V27" s="1">
        <v>365.15</v>
      </c>
      <c r="W27" s="1">
        <v>328.43799999999999</v>
      </c>
      <c r="X27" s="1">
        <v>404.14400000000001</v>
      </c>
      <c r="Y27" s="1">
        <v>272.89299999999997</v>
      </c>
      <c r="Z27" s="1">
        <v>275.80599999999998</v>
      </c>
      <c r="AA27" s="1">
        <v>449.66899999999998</v>
      </c>
      <c r="AB27" s="1">
        <v>342.77800000000002</v>
      </c>
      <c r="AC27" s="1">
        <v>538.01800000000003</v>
      </c>
      <c r="AD27" s="1">
        <v>373.11500000000001</v>
      </c>
      <c r="AE27" s="1">
        <v>265.07900000000001</v>
      </c>
      <c r="AF27" s="1">
        <v>359.82900000000001</v>
      </c>
      <c r="AG27" s="1">
        <v>284.464</v>
      </c>
      <c r="AH27" s="34">
        <v>329.8</v>
      </c>
    </row>
    <row r="28" spans="1:34" ht="15" x14ac:dyDescent="0.25">
      <c r="A28" s="105">
        <v>46082</v>
      </c>
      <c r="B28" s="214"/>
      <c r="C28" s="204">
        <v>614</v>
      </c>
      <c r="D28" s="210">
        <v>614</v>
      </c>
      <c r="E28">
        <v>565.82500000000005</v>
      </c>
      <c r="F28">
        <v>617.09699999999998</v>
      </c>
      <c r="G28">
        <v>926.75</v>
      </c>
      <c r="H28" s="1">
        <v>614.61400000000003</v>
      </c>
      <c r="I28" s="1">
        <v>768.12300000000005</v>
      </c>
      <c r="J28" s="1">
        <v>547.58799999999997</v>
      </c>
      <c r="K28" s="1">
        <v>491.34199999999998</v>
      </c>
      <c r="L28" s="1">
        <v>474.97899999999998</v>
      </c>
      <c r="M28" s="1">
        <v>466.73</v>
      </c>
      <c r="N28" s="1">
        <v>283.81700000000001</v>
      </c>
      <c r="O28" s="1">
        <v>415.74200000000002</v>
      </c>
      <c r="P28" s="1">
        <v>592.54499999999996</v>
      </c>
      <c r="Q28" s="1">
        <v>721.15099999999995</v>
      </c>
      <c r="R28" s="1">
        <v>454.20600000000002</v>
      </c>
      <c r="S28" s="1">
        <v>768.93200000000002</v>
      </c>
      <c r="T28" s="1">
        <v>415.88299999999998</v>
      </c>
      <c r="U28" s="1">
        <v>614.71100000000001</v>
      </c>
      <c r="V28" s="1">
        <v>509.34500000000003</v>
      </c>
      <c r="W28" s="1">
        <v>485.30700000000002</v>
      </c>
      <c r="X28" s="1">
        <v>553.45000000000005</v>
      </c>
      <c r="Y28" s="1">
        <v>347.815</v>
      </c>
      <c r="Z28" s="1">
        <v>449.94600000000003</v>
      </c>
      <c r="AA28" s="1">
        <v>668.59100000000001</v>
      </c>
      <c r="AB28" s="1">
        <v>534.71600000000001</v>
      </c>
      <c r="AC28" s="1">
        <v>1151.345</v>
      </c>
      <c r="AD28" s="1">
        <v>435.23599999999999</v>
      </c>
      <c r="AE28" s="1">
        <v>501.46600000000001</v>
      </c>
      <c r="AF28" s="1">
        <v>525.10900000000004</v>
      </c>
      <c r="AG28" s="1">
        <v>408.166</v>
      </c>
      <c r="AH28" s="34">
        <v>527.221</v>
      </c>
    </row>
    <row r="29" spans="1:34" ht="15" x14ac:dyDescent="0.25">
      <c r="A29" s="105">
        <v>46113</v>
      </c>
      <c r="B29" s="214"/>
      <c r="C29" s="204">
        <v>920</v>
      </c>
      <c r="D29" s="210">
        <v>920</v>
      </c>
      <c r="E29">
        <v>1303.3810000000001</v>
      </c>
      <c r="F29">
        <v>953.09900000000005</v>
      </c>
      <c r="G29">
        <v>865.97400000000005</v>
      </c>
      <c r="H29" s="1">
        <v>1012.503</v>
      </c>
      <c r="I29" s="1">
        <v>1379.14</v>
      </c>
      <c r="J29" s="1">
        <v>1066.2260000000001</v>
      </c>
      <c r="K29" s="1">
        <v>675.33500000000004</v>
      </c>
      <c r="L29" s="1">
        <v>765.774</v>
      </c>
      <c r="M29" s="1">
        <v>754.49300000000005</v>
      </c>
      <c r="N29" s="1">
        <v>480.791</v>
      </c>
      <c r="O29" s="1">
        <v>561.53700000000003</v>
      </c>
      <c r="P29" s="1">
        <v>1412.2470000000001</v>
      </c>
      <c r="Q29" s="1">
        <v>1349.0540000000001</v>
      </c>
      <c r="R29" s="1">
        <v>1067.5640000000001</v>
      </c>
      <c r="S29" s="1">
        <v>1149.973</v>
      </c>
      <c r="T29" s="1">
        <v>625.40700000000004</v>
      </c>
      <c r="U29" s="1">
        <v>735.18700000000001</v>
      </c>
      <c r="V29" s="1">
        <v>705.22199999999998</v>
      </c>
      <c r="W29" s="1">
        <v>1085.7660000000001</v>
      </c>
      <c r="X29" s="1">
        <v>1141.413</v>
      </c>
      <c r="Y29" s="1">
        <v>343.75599999999997</v>
      </c>
      <c r="Z29" s="1">
        <v>647.78700000000003</v>
      </c>
      <c r="AA29" s="1">
        <v>726.428</v>
      </c>
      <c r="AB29" s="1">
        <v>727.56799999999998</v>
      </c>
      <c r="AC29" s="1">
        <v>1900.4580000000001</v>
      </c>
      <c r="AD29" s="1">
        <v>492.26100000000002</v>
      </c>
      <c r="AE29" s="1">
        <v>1053.837</v>
      </c>
      <c r="AF29" s="1">
        <v>620.12599999999998</v>
      </c>
      <c r="AG29" s="1">
        <v>455.48599999999999</v>
      </c>
      <c r="AH29" s="34">
        <v>990.36099999999999</v>
      </c>
    </row>
    <row r="30" spans="1:34" ht="15" x14ac:dyDescent="0.25">
      <c r="A30" s="105">
        <v>46143</v>
      </c>
      <c r="B30" s="214"/>
      <c r="C30" s="204">
        <v>2060</v>
      </c>
      <c r="D30" s="210">
        <v>2060</v>
      </c>
      <c r="E30">
        <v>3153.768</v>
      </c>
      <c r="F30">
        <v>2083.3809999999999</v>
      </c>
      <c r="G30">
        <v>2291.4479999999999</v>
      </c>
      <c r="H30" s="1">
        <v>2952.375</v>
      </c>
      <c r="I30" s="1">
        <v>3861.46</v>
      </c>
      <c r="J30" s="1">
        <v>2633.9659999999999</v>
      </c>
      <c r="K30" s="1">
        <v>2027.943</v>
      </c>
      <c r="L30" s="1">
        <v>1950.2049999999999</v>
      </c>
      <c r="M30" s="1">
        <v>2183.1370000000002</v>
      </c>
      <c r="N30" s="1">
        <v>308.39600000000002</v>
      </c>
      <c r="O30" s="1">
        <v>1290.348</v>
      </c>
      <c r="P30" s="1">
        <v>1764.175</v>
      </c>
      <c r="Q30" s="1">
        <v>2834.268</v>
      </c>
      <c r="R30" s="1">
        <v>2379.5639999999999</v>
      </c>
      <c r="S30" s="1">
        <v>2003.8710000000001</v>
      </c>
      <c r="T30" s="1">
        <v>2038.893</v>
      </c>
      <c r="U30" s="1">
        <v>2683.759</v>
      </c>
      <c r="V30" s="1">
        <v>963.79200000000003</v>
      </c>
      <c r="W30" s="1">
        <v>2276.8000000000002</v>
      </c>
      <c r="X30" s="1">
        <v>1387.712</v>
      </c>
      <c r="Y30" s="1">
        <v>643.80100000000004</v>
      </c>
      <c r="Z30" s="1">
        <v>1641.998</v>
      </c>
      <c r="AA30" s="1">
        <v>1375.768</v>
      </c>
      <c r="AB30" s="1">
        <v>1957.097</v>
      </c>
      <c r="AC30" s="1">
        <v>2410.4580000000001</v>
      </c>
      <c r="AD30" s="1">
        <v>1272.068</v>
      </c>
      <c r="AE30" s="1">
        <v>2367.203</v>
      </c>
      <c r="AF30" s="1">
        <v>1527.9079999999999</v>
      </c>
      <c r="AG30" s="1">
        <v>810.14300000000003</v>
      </c>
      <c r="AH30" s="34">
        <v>1807.6610000000001</v>
      </c>
    </row>
    <row r="31" spans="1:34" ht="15" x14ac:dyDescent="0.25">
      <c r="A31" s="105">
        <v>46174</v>
      </c>
      <c r="B31" s="214"/>
      <c r="C31" s="204">
        <v>2423</v>
      </c>
      <c r="D31" s="210">
        <v>2423</v>
      </c>
      <c r="E31">
        <v>4538.1229999999996</v>
      </c>
      <c r="F31">
        <v>1678.2850000000001</v>
      </c>
      <c r="G31">
        <v>4840.4160000000002</v>
      </c>
      <c r="H31" s="1">
        <v>2892.65</v>
      </c>
      <c r="I31" s="1">
        <v>4873.1120000000001</v>
      </c>
      <c r="J31" s="1">
        <v>2542.2570000000001</v>
      </c>
      <c r="K31" s="1">
        <v>3293.9630000000002</v>
      </c>
      <c r="L31" s="1">
        <v>1445.5920000000001</v>
      </c>
      <c r="M31" s="1">
        <v>1608.366</v>
      </c>
      <c r="N31" s="1">
        <v>391.91199999999998</v>
      </c>
      <c r="O31" s="1">
        <v>2226.06</v>
      </c>
      <c r="P31" s="1">
        <v>1064.3979999999999</v>
      </c>
      <c r="Q31" s="1">
        <v>3644.2159999999999</v>
      </c>
      <c r="R31" s="1">
        <v>2031.2650000000001</v>
      </c>
      <c r="S31" s="1">
        <v>1172.223</v>
      </c>
      <c r="T31" s="1">
        <v>3680.3719999999998</v>
      </c>
      <c r="U31" s="1">
        <v>2616.953</v>
      </c>
      <c r="V31" s="1">
        <v>2573.2139999999999</v>
      </c>
      <c r="W31" s="1">
        <v>4955.3249999999998</v>
      </c>
      <c r="X31" s="1">
        <v>462.66</v>
      </c>
      <c r="Y31" s="1">
        <v>1260.0740000000001</v>
      </c>
      <c r="Z31" s="1">
        <v>2959.8180000000002</v>
      </c>
      <c r="AA31" s="1">
        <v>2199.027</v>
      </c>
      <c r="AB31" s="1">
        <v>2520.2739999999999</v>
      </c>
      <c r="AC31" s="1">
        <v>3265.3220000000001</v>
      </c>
      <c r="AD31" s="1">
        <v>969.88699999999994</v>
      </c>
      <c r="AE31" s="1">
        <v>3677.569</v>
      </c>
      <c r="AF31" s="1">
        <v>1799.903</v>
      </c>
      <c r="AG31" s="1">
        <v>2363.23</v>
      </c>
      <c r="AH31" s="34">
        <v>1199.2190000000001</v>
      </c>
    </row>
    <row r="32" spans="1:34" ht="15" x14ac:dyDescent="0.25">
      <c r="A32" s="105">
        <v>46204</v>
      </c>
      <c r="B32" s="214"/>
      <c r="C32" s="204">
        <v>711</v>
      </c>
      <c r="D32" s="210">
        <v>711</v>
      </c>
      <c r="E32">
        <v>2108.6579999999999</v>
      </c>
      <c r="F32">
        <v>351.62299999999999</v>
      </c>
      <c r="G32">
        <v>4012.712</v>
      </c>
      <c r="H32" s="1">
        <v>1255.0889999999999</v>
      </c>
      <c r="I32" s="1">
        <v>1867.48</v>
      </c>
      <c r="J32" s="1">
        <v>1516.848</v>
      </c>
      <c r="K32" s="1">
        <v>1939.8340000000001</v>
      </c>
      <c r="L32" s="1">
        <v>270.78699999999998</v>
      </c>
      <c r="M32" s="1">
        <v>369.98500000000001</v>
      </c>
      <c r="N32" s="1">
        <v>16.498999999999999</v>
      </c>
      <c r="O32" s="1">
        <v>548.57100000000003</v>
      </c>
      <c r="P32" s="1">
        <v>428.18900000000002</v>
      </c>
      <c r="Q32" s="1">
        <v>1583.819</v>
      </c>
      <c r="R32" s="1">
        <v>502.99700000000001</v>
      </c>
      <c r="S32" s="1">
        <v>337.86200000000002</v>
      </c>
      <c r="T32" s="1">
        <v>1986.83</v>
      </c>
      <c r="U32" s="1">
        <v>1622.1579999999999</v>
      </c>
      <c r="V32" s="1">
        <v>879.35599999999999</v>
      </c>
      <c r="W32" s="1">
        <v>3819.498</v>
      </c>
      <c r="X32" s="1">
        <v>101.384</v>
      </c>
      <c r="Y32" s="1">
        <v>305.95600000000002</v>
      </c>
      <c r="Z32" s="1">
        <v>1069.451</v>
      </c>
      <c r="AA32" s="1">
        <v>852.77099999999996</v>
      </c>
      <c r="AB32" s="1">
        <v>803.61199999999997</v>
      </c>
      <c r="AC32" s="1">
        <v>1220.7070000000001</v>
      </c>
      <c r="AD32" s="1">
        <v>254.49199999999999</v>
      </c>
      <c r="AE32" s="1">
        <v>2350.857</v>
      </c>
      <c r="AF32" s="1">
        <v>498.55</v>
      </c>
      <c r="AG32" s="1">
        <v>1092.9670000000001</v>
      </c>
      <c r="AH32" s="34">
        <v>425.459</v>
      </c>
    </row>
    <row r="33" spans="1:34" ht="15" x14ac:dyDescent="0.25">
      <c r="A33" s="105">
        <v>46235</v>
      </c>
      <c r="B33" s="215"/>
      <c r="C33" s="207">
        <v>371</v>
      </c>
      <c r="D33" s="210">
        <v>371</v>
      </c>
      <c r="E33">
        <v>713.78300000000002</v>
      </c>
      <c r="F33">
        <v>200.65299999999999</v>
      </c>
      <c r="G33">
        <v>1082.0340000000001</v>
      </c>
      <c r="H33" s="1">
        <v>379.76799999999997</v>
      </c>
      <c r="I33" s="1">
        <v>863.62800000000004</v>
      </c>
      <c r="J33" s="1">
        <v>560.79100000000005</v>
      </c>
      <c r="K33" s="1">
        <v>772.03499999999997</v>
      </c>
      <c r="L33" s="1">
        <v>160.679</v>
      </c>
      <c r="M33" s="1">
        <v>257.62099999999998</v>
      </c>
      <c r="N33" s="1">
        <v>60.31</v>
      </c>
      <c r="O33" s="1">
        <v>219.93899999999999</v>
      </c>
      <c r="P33" s="1">
        <v>219.102</v>
      </c>
      <c r="Q33" s="1">
        <v>530.92200000000003</v>
      </c>
      <c r="R33" s="1">
        <v>310.38099999999997</v>
      </c>
      <c r="S33" s="1">
        <v>279.85199999999998</v>
      </c>
      <c r="T33" s="1">
        <v>593.42999999999995</v>
      </c>
      <c r="U33" s="1">
        <v>472.173</v>
      </c>
      <c r="V33" s="1">
        <v>405.988</v>
      </c>
      <c r="W33" s="1">
        <v>893.69299999999998</v>
      </c>
      <c r="X33" s="1">
        <v>151.15899999999999</v>
      </c>
      <c r="Y33" s="1">
        <v>222.196</v>
      </c>
      <c r="Z33" s="1">
        <v>440.96699999999998</v>
      </c>
      <c r="AA33" s="1">
        <v>290.459</v>
      </c>
      <c r="AB33" s="1">
        <v>348.113</v>
      </c>
      <c r="AC33" s="1">
        <v>514.54700000000003</v>
      </c>
      <c r="AD33" s="1">
        <v>157.30000000000001</v>
      </c>
      <c r="AE33" s="1">
        <v>606.82899999999995</v>
      </c>
      <c r="AF33" s="1">
        <v>236.08799999999999</v>
      </c>
      <c r="AG33" s="1">
        <v>400.12</v>
      </c>
      <c r="AH33" s="34">
        <v>275.22199999999998</v>
      </c>
    </row>
    <row r="34" spans="1:34" ht="15" x14ac:dyDescent="0.25">
      <c r="A34" s="105">
        <v>46266</v>
      </c>
      <c r="B34" s="214"/>
      <c r="C34" s="204">
        <v>316</v>
      </c>
      <c r="D34" s="210">
        <v>316</v>
      </c>
      <c r="E34">
        <v>634.94200000000001</v>
      </c>
      <c r="F34">
        <v>311.84500000000003</v>
      </c>
      <c r="G34">
        <v>568.56799999999998</v>
      </c>
      <c r="H34" s="1">
        <v>376.33600000000001</v>
      </c>
      <c r="I34" s="1">
        <v>740.00400000000002</v>
      </c>
      <c r="J34" s="1">
        <v>417.81200000000001</v>
      </c>
      <c r="K34" s="1">
        <v>524.553</v>
      </c>
      <c r="L34" s="1">
        <v>239.38800000000001</v>
      </c>
      <c r="M34" s="1">
        <v>235.37799999999999</v>
      </c>
      <c r="N34" s="1">
        <v>206.559</v>
      </c>
      <c r="O34" s="1">
        <v>398.96600000000001</v>
      </c>
      <c r="P34" s="1">
        <v>330.46800000000002</v>
      </c>
      <c r="Q34" s="1">
        <v>394.01600000000002</v>
      </c>
      <c r="R34" s="1">
        <v>361.089</v>
      </c>
      <c r="S34" s="1">
        <v>341.327</v>
      </c>
      <c r="T34" s="1">
        <v>440.64400000000001</v>
      </c>
      <c r="U34" s="1">
        <v>326.12400000000002</v>
      </c>
      <c r="V34" s="1">
        <v>288.37700000000001</v>
      </c>
      <c r="W34" s="1">
        <v>543.73400000000004</v>
      </c>
      <c r="X34" s="1">
        <v>183.79300000000001</v>
      </c>
      <c r="Y34" s="1">
        <v>453.17099999999999</v>
      </c>
      <c r="Z34" s="1">
        <v>443.91800000000001</v>
      </c>
      <c r="AA34" s="1">
        <v>269.55900000000003</v>
      </c>
      <c r="AB34" s="1">
        <v>368.29399999999998</v>
      </c>
      <c r="AC34" s="1">
        <v>366.20600000000002</v>
      </c>
      <c r="AD34" s="1">
        <v>174.75399999999999</v>
      </c>
      <c r="AE34" s="1">
        <v>380.22699999999998</v>
      </c>
      <c r="AF34" s="1">
        <v>247.70500000000001</v>
      </c>
      <c r="AG34" s="1">
        <v>413.55500000000001</v>
      </c>
      <c r="AH34" s="34">
        <v>322.17599999999999</v>
      </c>
    </row>
    <row r="35" spans="1:34" ht="15" x14ac:dyDescent="0.25">
      <c r="A35" s="105">
        <v>46296</v>
      </c>
      <c r="B35" s="214"/>
      <c r="C35" s="204">
        <v>338</v>
      </c>
      <c r="D35" s="210">
        <v>417</v>
      </c>
      <c r="E35">
        <v>573.33100000000002</v>
      </c>
      <c r="F35">
        <v>460.59199999999998</v>
      </c>
      <c r="G35">
        <v>597.60900000000004</v>
      </c>
      <c r="H35" s="1">
        <v>539.49900000000002</v>
      </c>
      <c r="I35" s="1">
        <v>929.35</v>
      </c>
      <c r="J35" s="1">
        <v>514.59299999999996</v>
      </c>
      <c r="K35" s="1">
        <v>396.37099999999998</v>
      </c>
      <c r="L35" s="1">
        <v>408.60599999999999</v>
      </c>
      <c r="M35" s="1">
        <v>274.58100000000002</v>
      </c>
      <c r="N35" s="1">
        <v>322.72800000000001</v>
      </c>
      <c r="O35" s="1">
        <v>323.95999999999998</v>
      </c>
      <c r="P35" s="1">
        <v>504.92200000000003</v>
      </c>
      <c r="Q35" s="1">
        <v>605.69299999999998</v>
      </c>
      <c r="R35" s="1">
        <v>1086.895</v>
      </c>
      <c r="S35" s="1">
        <v>524.654</v>
      </c>
      <c r="T35" s="1">
        <v>427.51799999999997</v>
      </c>
      <c r="U35" s="1">
        <v>392.892</v>
      </c>
      <c r="V35" s="1">
        <v>443.803</v>
      </c>
      <c r="W35" s="1">
        <v>611.13300000000004</v>
      </c>
      <c r="X35" s="1">
        <v>261.375</v>
      </c>
      <c r="Y35" s="1">
        <v>577.12800000000004</v>
      </c>
      <c r="Z35" s="1">
        <v>655.73699999999997</v>
      </c>
      <c r="AA35" s="1">
        <v>388.46899999999999</v>
      </c>
      <c r="AB35" s="1">
        <v>467.00299999999999</v>
      </c>
      <c r="AC35" s="1">
        <v>547.50699999999995</v>
      </c>
      <c r="AD35" s="1">
        <v>368.68900000000002</v>
      </c>
      <c r="AE35" s="1">
        <v>413.27199999999999</v>
      </c>
      <c r="AF35" s="1">
        <v>329.17099999999999</v>
      </c>
      <c r="AG35" s="1">
        <v>327.827</v>
      </c>
      <c r="AH35" s="34">
        <v>287.928</v>
      </c>
    </row>
    <row r="36" spans="1:34" ht="15" x14ac:dyDescent="0.25">
      <c r="A36" s="105">
        <v>46327</v>
      </c>
      <c r="B36" s="216"/>
      <c r="C36" s="208">
        <v>407</v>
      </c>
      <c r="D36" s="211">
        <v>450</v>
      </c>
      <c r="E36" s="1">
        <v>577.37</v>
      </c>
      <c r="F36" s="1">
        <v>491.24099999999999</v>
      </c>
      <c r="G36" s="1">
        <v>549.72</v>
      </c>
      <c r="H36" s="1">
        <v>567.86400000000003</v>
      </c>
      <c r="I36" s="1">
        <v>660.09900000000005</v>
      </c>
      <c r="J36" s="1">
        <v>625.03300000000002</v>
      </c>
      <c r="K36" s="1">
        <v>412.25200000000001</v>
      </c>
      <c r="L36" s="1">
        <v>418.78699999999998</v>
      </c>
      <c r="M36" s="1">
        <v>362.58699999999999</v>
      </c>
      <c r="N36" s="1">
        <v>340.03500000000003</v>
      </c>
      <c r="O36" s="1">
        <v>368.90600000000001</v>
      </c>
      <c r="P36" s="1">
        <v>622.05499999999995</v>
      </c>
      <c r="Q36" s="1">
        <v>597.06399999999996</v>
      </c>
      <c r="R36" s="1">
        <v>625.27599999999995</v>
      </c>
      <c r="S36" s="1">
        <v>488.41500000000002</v>
      </c>
      <c r="T36" s="1">
        <v>458.01900000000001</v>
      </c>
      <c r="U36" s="1">
        <v>465.863</v>
      </c>
      <c r="V36" s="1">
        <v>472.11500000000001</v>
      </c>
      <c r="W36" s="1">
        <v>594.54999999999995</v>
      </c>
      <c r="X36" s="1">
        <v>333.69</v>
      </c>
      <c r="Y36" s="1">
        <v>498.08300000000003</v>
      </c>
      <c r="Z36" s="1">
        <v>487.68200000000002</v>
      </c>
      <c r="AA36" s="1">
        <v>414.14299999999997</v>
      </c>
      <c r="AB36" s="1">
        <v>453.23099999999999</v>
      </c>
      <c r="AC36" s="1">
        <v>500.74400000000003</v>
      </c>
      <c r="AD36" s="1">
        <v>390.93799999999999</v>
      </c>
      <c r="AE36" s="34">
        <v>464.79899999999998</v>
      </c>
      <c r="AF36" s="1">
        <v>454.142</v>
      </c>
      <c r="AG36" s="1">
        <v>430.59699999999998</v>
      </c>
      <c r="AH36" s="1">
        <v>364.738</v>
      </c>
    </row>
    <row r="37" spans="1:34" ht="15" x14ac:dyDescent="0.25">
      <c r="A37" s="105">
        <v>46357</v>
      </c>
      <c r="B37" s="216"/>
      <c r="C37" s="208">
        <v>361</v>
      </c>
      <c r="D37" s="211">
        <v>361</v>
      </c>
      <c r="E37" s="1">
        <v>434.93700000000001</v>
      </c>
      <c r="F37" s="1">
        <v>379.23399999999998</v>
      </c>
      <c r="G37" s="1">
        <v>476.92599999999999</v>
      </c>
      <c r="H37" s="1">
        <v>504.673</v>
      </c>
      <c r="I37" s="1">
        <v>476.18200000000002</v>
      </c>
      <c r="J37" s="1">
        <v>472.608</v>
      </c>
      <c r="K37" s="1">
        <v>359.51299999999998</v>
      </c>
      <c r="L37" s="1">
        <v>319.88400000000001</v>
      </c>
      <c r="M37" s="1">
        <v>323.19799999999998</v>
      </c>
      <c r="N37" s="1">
        <v>276.43900000000002</v>
      </c>
      <c r="O37" s="1">
        <v>331.322</v>
      </c>
      <c r="P37" s="1">
        <v>387.86399999999998</v>
      </c>
      <c r="Q37" s="1">
        <v>429.733</v>
      </c>
      <c r="R37" s="1">
        <v>429.435</v>
      </c>
      <c r="S37" s="1">
        <v>401.46600000000001</v>
      </c>
      <c r="T37" s="1">
        <v>405.81700000000001</v>
      </c>
      <c r="U37" s="1">
        <v>383.93799999999999</v>
      </c>
      <c r="V37" s="1">
        <v>409.92</v>
      </c>
      <c r="W37" s="1">
        <v>462.99700000000001</v>
      </c>
      <c r="X37" s="1">
        <v>311.33600000000001</v>
      </c>
      <c r="Y37" s="1">
        <v>349.41500000000002</v>
      </c>
      <c r="Z37" s="1">
        <v>381.34699999999998</v>
      </c>
      <c r="AA37" s="1">
        <v>340.95800000000003</v>
      </c>
      <c r="AB37" s="1">
        <v>381.51600000000002</v>
      </c>
      <c r="AC37" s="1">
        <v>428.49900000000002</v>
      </c>
      <c r="AD37" s="1">
        <v>311.40699999999998</v>
      </c>
      <c r="AE37" s="34">
        <v>428.93400000000003</v>
      </c>
      <c r="AF37" s="1">
        <v>377.69499999999999</v>
      </c>
      <c r="AG37" s="1">
        <v>363.02600000000001</v>
      </c>
      <c r="AH37" s="1">
        <v>309.89299999999997</v>
      </c>
    </row>
    <row r="38" spans="1:34" ht="15" x14ac:dyDescent="0.25">
      <c r="A38" s="105">
        <v>46388</v>
      </c>
      <c r="B38" s="216"/>
      <c r="C38" s="208">
        <v>350</v>
      </c>
      <c r="D38" s="211">
        <v>350</v>
      </c>
      <c r="E38" s="1">
        <v>398.36099999999999</v>
      </c>
      <c r="F38" s="1">
        <v>363.44099999999997</v>
      </c>
      <c r="G38" s="1">
        <v>419.05</v>
      </c>
      <c r="H38" s="1">
        <v>455.37700000000001</v>
      </c>
      <c r="I38" s="1">
        <v>434.90499999999997</v>
      </c>
      <c r="J38" s="1">
        <v>395.38200000000001</v>
      </c>
      <c r="K38" s="1">
        <v>341.37099999999998</v>
      </c>
      <c r="L38" s="1">
        <v>295.709</v>
      </c>
      <c r="M38" s="1">
        <v>284.096</v>
      </c>
      <c r="N38" s="1">
        <v>239.22900000000001</v>
      </c>
      <c r="O38" s="1">
        <v>293.49599999999998</v>
      </c>
      <c r="P38" s="1">
        <v>525.67399999999998</v>
      </c>
      <c r="Q38" s="1">
        <v>399.00099999999998</v>
      </c>
      <c r="R38" s="1">
        <v>372.81</v>
      </c>
      <c r="S38" s="1">
        <v>329.29700000000003</v>
      </c>
      <c r="T38" s="1">
        <v>386.46300000000002</v>
      </c>
      <c r="U38" s="1">
        <v>345.43400000000003</v>
      </c>
      <c r="V38" s="1">
        <v>384.62900000000002</v>
      </c>
      <c r="W38" s="1">
        <v>434.34300000000002</v>
      </c>
      <c r="X38" s="1">
        <v>278.50599999999997</v>
      </c>
      <c r="Y38" s="1">
        <v>286.50599999999997</v>
      </c>
      <c r="Z38" s="1">
        <v>347.608</v>
      </c>
      <c r="AA38" s="1">
        <v>313.71199999999999</v>
      </c>
      <c r="AB38" s="1">
        <v>411.036</v>
      </c>
      <c r="AC38" s="1">
        <v>381.99299999999999</v>
      </c>
      <c r="AD38" s="1">
        <v>287.495</v>
      </c>
      <c r="AE38" s="34">
        <v>381.29</v>
      </c>
      <c r="AF38" s="1">
        <v>314.84699999999998</v>
      </c>
      <c r="AG38" s="1">
        <v>315.74099999999999</v>
      </c>
      <c r="AH38" s="1">
        <v>380.86700000000002</v>
      </c>
    </row>
    <row r="39" spans="1:34" ht="15" x14ac:dyDescent="0.25">
      <c r="A39" s="105">
        <v>46419</v>
      </c>
      <c r="B39" s="216"/>
      <c r="C39" s="208">
        <v>397</v>
      </c>
      <c r="D39" s="211">
        <v>397</v>
      </c>
      <c r="E39" s="1">
        <v>376.53500000000003</v>
      </c>
      <c r="F39" s="1">
        <v>391.11</v>
      </c>
      <c r="G39" s="1">
        <v>440.10199999999998</v>
      </c>
      <c r="H39" s="1">
        <v>432.53800000000001</v>
      </c>
      <c r="I39" s="1">
        <v>435.226</v>
      </c>
      <c r="J39" s="1">
        <v>392.15600000000001</v>
      </c>
      <c r="K39" s="1">
        <v>374.88200000000001</v>
      </c>
      <c r="L39" s="1">
        <v>275.29000000000002</v>
      </c>
      <c r="M39" s="1">
        <v>232.89</v>
      </c>
      <c r="N39" s="1">
        <v>256.56299999999999</v>
      </c>
      <c r="O39" s="1">
        <v>260.40100000000001</v>
      </c>
      <c r="P39" s="1">
        <v>540.96600000000001</v>
      </c>
      <c r="Q39" s="1">
        <v>353.16199999999998</v>
      </c>
      <c r="R39" s="1">
        <v>381.017</v>
      </c>
      <c r="S39" s="1">
        <v>309.99900000000002</v>
      </c>
      <c r="T39" s="1">
        <v>390.935</v>
      </c>
      <c r="U39" s="1">
        <v>379.149</v>
      </c>
      <c r="V39" s="1">
        <v>330.00099999999998</v>
      </c>
      <c r="W39" s="1">
        <v>405.089</v>
      </c>
      <c r="X39" s="1">
        <v>290.791</v>
      </c>
      <c r="Y39" s="1">
        <v>275.10500000000002</v>
      </c>
      <c r="Z39" s="1">
        <v>437.65499999999997</v>
      </c>
      <c r="AA39" s="1">
        <v>345.529</v>
      </c>
      <c r="AB39" s="1">
        <v>532.20299999999997</v>
      </c>
      <c r="AC39" s="1">
        <v>373.69900000000001</v>
      </c>
      <c r="AD39" s="1">
        <v>290.06200000000001</v>
      </c>
      <c r="AE39" s="34">
        <v>350.07100000000003</v>
      </c>
      <c r="AF39" s="1">
        <v>294.375</v>
      </c>
      <c r="AG39" s="1">
        <v>333.17500000000001</v>
      </c>
      <c r="AH39" s="1">
        <v>482.34800000000001</v>
      </c>
    </row>
    <row r="40" spans="1:34" ht="15" x14ac:dyDescent="0.25">
      <c r="A40" s="105">
        <v>46447</v>
      </c>
      <c r="B40" s="216"/>
      <c r="C40" s="208">
        <v>614</v>
      </c>
      <c r="D40" s="211">
        <v>614</v>
      </c>
      <c r="E40" s="1">
        <v>607.53599999999994</v>
      </c>
      <c r="F40" s="1">
        <v>977.36699999999996</v>
      </c>
      <c r="G40" s="1">
        <v>612.60500000000002</v>
      </c>
      <c r="H40" s="1">
        <v>777.18499999999995</v>
      </c>
      <c r="I40" s="1">
        <v>533.78899999999999</v>
      </c>
      <c r="J40" s="1">
        <v>516.18200000000002</v>
      </c>
      <c r="K40" s="1">
        <v>481.93799999999999</v>
      </c>
      <c r="L40" s="1">
        <v>467.11200000000002</v>
      </c>
      <c r="M40" s="1">
        <v>278.06</v>
      </c>
      <c r="N40" s="1">
        <v>415.31</v>
      </c>
      <c r="O40" s="1">
        <v>577.827</v>
      </c>
      <c r="P40" s="1">
        <v>712.94799999999998</v>
      </c>
      <c r="Q40" s="1">
        <v>451.93700000000001</v>
      </c>
      <c r="R40" s="1">
        <v>797.62400000000002</v>
      </c>
      <c r="S40" s="1">
        <v>414.17</v>
      </c>
      <c r="T40" s="1">
        <v>615.02599999999995</v>
      </c>
      <c r="U40" s="1">
        <v>520.51099999999997</v>
      </c>
      <c r="V40" s="1">
        <v>487.173</v>
      </c>
      <c r="W40" s="1">
        <v>554.72699999999998</v>
      </c>
      <c r="X40" s="1">
        <v>366.86</v>
      </c>
      <c r="Y40" s="1">
        <v>453.209</v>
      </c>
      <c r="Z40" s="1">
        <v>654.91499999999996</v>
      </c>
      <c r="AA40" s="1">
        <v>537.51700000000005</v>
      </c>
      <c r="AB40" s="1">
        <v>1142.164</v>
      </c>
      <c r="AC40" s="1">
        <v>431.88600000000002</v>
      </c>
      <c r="AD40" s="1">
        <v>533.34500000000003</v>
      </c>
      <c r="AE40" s="34">
        <v>513.92499999999995</v>
      </c>
      <c r="AF40" s="1">
        <v>419.50299999999999</v>
      </c>
      <c r="AG40" s="1">
        <v>522.697</v>
      </c>
      <c r="AH40" s="1">
        <v>553.23800000000006</v>
      </c>
    </row>
    <row r="41" spans="1:34" ht="15" x14ac:dyDescent="0.25">
      <c r="A41" s="105">
        <v>46478</v>
      </c>
      <c r="B41" s="216"/>
      <c r="C41" s="208">
        <v>920</v>
      </c>
      <c r="D41" s="211">
        <v>920</v>
      </c>
      <c r="E41" s="1">
        <v>896.58199999999999</v>
      </c>
      <c r="F41" s="1">
        <v>906.99</v>
      </c>
      <c r="G41" s="1">
        <v>1009.63</v>
      </c>
      <c r="H41" s="1">
        <v>1387.5139999999999</v>
      </c>
      <c r="I41" s="1">
        <v>1049.634</v>
      </c>
      <c r="J41" s="1">
        <v>704.298</v>
      </c>
      <c r="K41" s="1">
        <v>774.14099999999996</v>
      </c>
      <c r="L41" s="1">
        <v>754.71400000000006</v>
      </c>
      <c r="M41" s="1">
        <v>465.279</v>
      </c>
      <c r="N41" s="1">
        <v>557.68200000000002</v>
      </c>
      <c r="O41" s="1">
        <v>1392.9390000000001</v>
      </c>
      <c r="P41" s="1">
        <v>1337.885</v>
      </c>
      <c r="Q41" s="1">
        <v>1022.82</v>
      </c>
      <c r="R41" s="1">
        <v>1174.3340000000001</v>
      </c>
      <c r="S41" s="1">
        <v>620.24400000000003</v>
      </c>
      <c r="T41" s="1">
        <v>735.00199999999995</v>
      </c>
      <c r="U41" s="1">
        <v>697.85500000000002</v>
      </c>
      <c r="V41" s="1">
        <v>1089.4449999999999</v>
      </c>
      <c r="W41" s="1">
        <v>1141.345</v>
      </c>
      <c r="X41" s="1">
        <v>364.46600000000001</v>
      </c>
      <c r="Y41" s="1">
        <v>615.69899999999996</v>
      </c>
      <c r="Z41" s="1">
        <v>712.08199999999999</v>
      </c>
      <c r="AA41" s="1">
        <v>731.84299999999996</v>
      </c>
      <c r="AB41" s="1">
        <v>1889.5340000000001</v>
      </c>
      <c r="AC41" s="1">
        <v>479.21499999999997</v>
      </c>
      <c r="AD41" s="1">
        <v>1103.0350000000001</v>
      </c>
      <c r="AE41" s="34">
        <v>607.40599999999995</v>
      </c>
      <c r="AF41" s="1">
        <v>467.49799999999999</v>
      </c>
      <c r="AG41" s="1">
        <v>976.923</v>
      </c>
      <c r="AH41" s="1">
        <v>1285.6199999999999</v>
      </c>
    </row>
    <row r="42" spans="1:34" ht="15" x14ac:dyDescent="0.25">
      <c r="A42" s="105">
        <v>46508</v>
      </c>
      <c r="B42" s="216"/>
      <c r="C42" s="208">
        <v>2060</v>
      </c>
      <c r="D42" s="211">
        <v>2060</v>
      </c>
      <c r="E42" s="1">
        <v>2061.328</v>
      </c>
      <c r="F42" s="1">
        <v>2347.3029999999999</v>
      </c>
      <c r="G42" s="1">
        <v>2948.3110000000001</v>
      </c>
      <c r="H42" s="1">
        <v>3867.9560000000001</v>
      </c>
      <c r="I42" s="1">
        <v>2627.6889999999999</v>
      </c>
      <c r="J42" s="1">
        <v>2067.9229999999998</v>
      </c>
      <c r="K42" s="1">
        <v>1956.732</v>
      </c>
      <c r="L42" s="1">
        <v>2183.268</v>
      </c>
      <c r="M42" s="1">
        <v>291.58999999999997</v>
      </c>
      <c r="N42" s="1">
        <v>1283.76</v>
      </c>
      <c r="O42" s="1">
        <v>1746.3119999999999</v>
      </c>
      <c r="P42" s="1">
        <v>2818.5770000000002</v>
      </c>
      <c r="Q42" s="1">
        <v>2306.9160000000002</v>
      </c>
      <c r="R42" s="1">
        <v>2027.751</v>
      </c>
      <c r="S42" s="1">
        <v>2038.8689999999999</v>
      </c>
      <c r="T42" s="1">
        <v>2682.3249999999998</v>
      </c>
      <c r="U42" s="1">
        <v>942.63900000000001</v>
      </c>
      <c r="V42" s="1">
        <v>2281.0709999999999</v>
      </c>
      <c r="W42" s="1">
        <v>1386.999</v>
      </c>
      <c r="X42" s="1">
        <v>666.64099999999996</v>
      </c>
      <c r="Y42" s="1">
        <v>1563.0909999999999</v>
      </c>
      <c r="Z42" s="1">
        <v>1348.5070000000001</v>
      </c>
      <c r="AA42" s="1">
        <v>1963.9680000000001</v>
      </c>
      <c r="AB42" s="1">
        <v>2397.8389999999999</v>
      </c>
      <c r="AC42" s="1">
        <v>1226.008</v>
      </c>
      <c r="AD42" s="1">
        <v>2421.2170000000001</v>
      </c>
      <c r="AE42" s="34">
        <v>1511.4269999999999</v>
      </c>
      <c r="AF42" s="1">
        <v>820.81200000000001</v>
      </c>
      <c r="AG42" s="1">
        <v>1754.4580000000001</v>
      </c>
      <c r="AH42" s="1">
        <v>3118.1350000000002</v>
      </c>
    </row>
    <row r="43" spans="1:34" ht="15" x14ac:dyDescent="0.25">
      <c r="A43" s="105">
        <v>46539</v>
      </c>
      <c r="B43" s="216"/>
      <c r="C43" s="208">
        <v>2423</v>
      </c>
      <c r="D43" s="211">
        <v>2423</v>
      </c>
      <c r="E43" s="1">
        <v>1708.88</v>
      </c>
      <c r="F43" s="1">
        <v>4883.933</v>
      </c>
      <c r="G43" s="1">
        <v>2890.3290000000002</v>
      </c>
      <c r="H43" s="1">
        <v>4876.7830000000004</v>
      </c>
      <c r="I43" s="1">
        <v>2556.81</v>
      </c>
      <c r="J43" s="1">
        <v>3322.0030000000002</v>
      </c>
      <c r="K43" s="1">
        <v>1449.43</v>
      </c>
      <c r="L43" s="1">
        <v>1608.8389999999999</v>
      </c>
      <c r="M43" s="1">
        <v>396.67599999999999</v>
      </c>
      <c r="N43" s="1">
        <v>2218.3449999999998</v>
      </c>
      <c r="O43" s="1">
        <v>1054.9269999999999</v>
      </c>
      <c r="P43" s="1">
        <v>3632.4090000000001</v>
      </c>
      <c r="Q43" s="1">
        <v>2111.3020000000001</v>
      </c>
      <c r="R43" s="1">
        <v>1183.9280000000001</v>
      </c>
      <c r="S43" s="1">
        <v>3684.2130000000002</v>
      </c>
      <c r="T43" s="1">
        <v>2603.5189999999998</v>
      </c>
      <c r="U43" s="1">
        <v>2584.1489999999999</v>
      </c>
      <c r="V43" s="1">
        <v>4958.1610000000001</v>
      </c>
      <c r="W43" s="1">
        <v>463.00099999999998</v>
      </c>
      <c r="X43" s="1">
        <v>1274.0309999999999</v>
      </c>
      <c r="Y43" s="1">
        <v>3007.0590000000002</v>
      </c>
      <c r="Z43" s="1">
        <v>2180.002</v>
      </c>
      <c r="AA43" s="1">
        <v>2524.3429999999998</v>
      </c>
      <c r="AB43" s="1">
        <v>3258.67</v>
      </c>
      <c r="AC43" s="1">
        <v>998.36</v>
      </c>
      <c r="AD43" s="1">
        <v>3714.4630000000002</v>
      </c>
      <c r="AE43" s="34">
        <v>1792.0920000000001</v>
      </c>
      <c r="AF43" s="1">
        <v>2372.1709999999998</v>
      </c>
      <c r="AG43" s="1">
        <v>1232.9970000000001</v>
      </c>
      <c r="AH43" s="1">
        <v>4513.4459999999999</v>
      </c>
    </row>
    <row r="44" spans="1:34" ht="15" x14ac:dyDescent="0.25">
      <c r="A44" s="105">
        <v>46569</v>
      </c>
      <c r="B44" s="216"/>
      <c r="C44" s="208">
        <v>711</v>
      </c>
      <c r="D44" s="211">
        <v>711</v>
      </c>
      <c r="E44" s="1">
        <v>381.24599999999998</v>
      </c>
      <c r="F44" s="1">
        <v>4031.0160000000001</v>
      </c>
      <c r="G44" s="1">
        <v>1254.0719999999999</v>
      </c>
      <c r="H44" s="1">
        <v>1868.797</v>
      </c>
      <c r="I44" s="1">
        <v>1567.375</v>
      </c>
      <c r="J44" s="1">
        <v>1952.93</v>
      </c>
      <c r="K44" s="1">
        <v>273.459</v>
      </c>
      <c r="L44" s="1">
        <v>369.67700000000002</v>
      </c>
      <c r="M44" s="1">
        <v>25.07</v>
      </c>
      <c r="N44" s="1">
        <v>545.55200000000002</v>
      </c>
      <c r="O44" s="1">
        <v>422.57799999999997</v>
      </c>
      <c r="P44" s="1">
        <v>1577.7190000000001</v>
      </c>
      <c r="Q44" s="1">
        <v>527.05600000000004</v>
      </c>
      <c r="R44" s="1">
        <v>346.66</v>
      </c>
      <c r="S44" s="1">
        <v>1987.681</v>
      </c>
      <c r="T44" s="1">
        <v>1621.3520000000001</v>
      </c>
      <c r="U44" s="1">
        <v>933.81</v>
      </c>
      <c r="V44" s="1">
        <v>3820.9140000000002</v>
      </c>
      <c r="W44" s="1">
        <v>102.274</v>
      </c>
      <c r="X44" s="1">
        <v>313.81700000000001</v>
      </c>
      <c r="Y44" s="1">
        <v>1108.8900000000001</v>
      </c>
      <c r="Z44" s="1">
        <v>846.44</v>
      </c>
      <c r="AA44" s="1">
        <v>805.17100000000005</v>
      </c>
      <c r="AB44" s="1">
        <v>1217.9010000000001</v>
      </c>
      <c r="AC44" s="1">
        <v>275.67399999999998</v>
      </c>
      <c r="AD44" s="1">
        <v>2367.8620000000001</v>
      </c>
      <c r="AE44" s="34">
        <v>493.31799999999998</v>
      </c>
      <c r="AF44" s="1">
        <v>1099.2180000000001</v>
      </c>
      <c r="AG44" s="1">
        <v>440.44299999999998</v>
      </c>
      <c r="AH44" s="1">
        <v>2100.7579999999998</v>
      </c>
    </row>
    <row r="45" spans="1:34" ht="15" x14ac:dyDescent="0.25">
      <c r="A45" s="105">
        <v>46600</v>
      </c>
      <c r="B45" s="216"/>
      <c r="C45" s="208">
        <v>371</v>
      </c>
      <c r="D45" s="211">
        <v>371</v>
      </c>
      <c r="E45" s="1">
        <v>203.52699999999999</v>
      </c>
      <c r="F45" s="1">
        <v>1093.694</v>
      </c>
      <c r="G45" s="1">
        <v>378.971</v>
      </c>
      <c r="H45" s="1">
        <v>865.17399999999998</v>
      </c>
      <c r="I45" s="1">
        <v>587.08399999999995</v>
      </c>
      <c r="J45" s="1">
        <v>782.44200000000001</v>
      </c>
      <c r="K45" s="1">
        <v>163.09100000000001</v>
      </c>
      <c r="L45" s="1">
        <v>257.39299999999997</v>
      </c>
      <c r="M45" s="1">
        <v>62.286999999999999</v>
      </c>
      <c r="N45" s="1">
        <v>219.73599999999999</v>
      </c>
      <c r="O45" s="1">
        <v>214.96600000000001</v>
      </c>
      <c r="P45" s="1">
        <v>528.14599999999996</v>
      </c>
      <c r="Q45" s="1">
        <v>315.21300000000002</v>
      </c>
      <c r="R45" s="1">
        <v>288.387</v>
      </c>
      <c r="S45" s="1">
        <v>592.93600000000004</v>
      </c>
      <c r="T45" s="1">
        <v>472.202</v>
      </c>
      <c r="U45" s="1">
        <v>423.84800000000001</v>
      </c>
      <c r="V45" s="1">
        <v>894.58699999999999</v>
      </c>
      <c r="W45" s="1">
        <v>151.82</v>
      </c>
      <c r="X45" s="1">
        <v>229.136</v>
      </c>
      <c r="Y45" s="1">
        <v>451.779</v>
      </c>
      <c r="Z45" s="1">
        <v>285.97500000000002</v>
      </c>
      <c r="AA45" s="1">
        <v>349.13799999999998</v>
      </c>
      <c r="AB45" s="1">
        <v>512.53899999999999</v>
      </c>
      <c r="AC45" s="1">
        <v>161.65799999999999</v>
      </c>
      <c r="AD45" s="1">
        <v>616.46900000000005</v>
      </c>
      <c r="AE45" s="34">
        <v>231.452</v>
      </c>
      <c r="AF45" s="1">
        <v>405.529</v>
      </c>
      <c r="AG45" s="1">
        <v>277.30799999999999</v>
      </c>
      <c r="AH45" s="1">
        <v>709.649</v>
      </c>
    </row>
    <row r="46" spans="1:34" ht="15" x14ac:dyDescent="0.25">
      <c r="A46" s="105">
        <v>46631</v>
      </c>
      <c r="B46" s="216"/>
      <c r="C46" s="208">
        <v>316</v>
      </c>
      <c r="D46" s="211">
        <v>316</v>
      </c>
      <c r="E46" s="1">
        <v>311.78899999999999</v>
      </c>
      <c r="F46" s="1">
        <v>579.62</v>
      </c>
      <c r="G46" s="1">
        <v>375.65899999999999</v>
      </c>
      <c r="H46" s="1">
        <v>741.49800000000005</v>
      </c>
      <c r="I46" s="1">
        <v>426.67500000000001</v>
      </c>
      <c r="J46" s="1">
        <v>534.87099999999998</v>
      </c>
      <c r="K46" s="1">
        <v>242.15</v>
      </c>
      <c r="L46" s="1">
        <v>234.988</v>
      </c>
      <c r="M46" s="1">
        <v>203.40199999999999</v>
      </c>
      <c r="N46" s="1">
        <v>399.30200000000002</v>
      </c>
      <c r="O46" s="1">
        <v>326.25</v>
      </c>
      <c r="P46" s="1">
        <v>391.46300000000002</v>
      </c>
      <c r="Q46" s="1">
        <v>361.517</v>
      </c>
      <c r="R46" s="1">
        <v>350.52600000000001</v>
      </c>
      <c r="S46" s="1">
        <v>439.95499999999998</v>
      </c>
      <c r="T46" s="1">
        <v>326.13900000000001</v>
      </c>
      <c r="U46" s="1">
        <v>296.80900000000003</v>
      </c>
      <c r="V46" s="1">
        <v>544.23099999999999</v>
      </c>
      <c r="W46" s="1">
        <v>184.96799999999999</v>
      </c>
      <c r="X46" s="1">
        <v>461.38299999999998</v>
      </c>
      <c r="Y46" s="1">
        <v>445.11</v>
      </c>
      <c r="Z46" s="1">
        <v>265.351</v>
      </c>
      <c r="AA46" s="1">
        <v>369.06200000000001</v>
      </c>
      <c r="AB46" s="1">
        <v>364.26799999999997</v>
      </c>
      <c r="AC46" s="1">
        <v>177.13</v>
      </c>
      <c r="AD46" s="1">
        <v>388.654</v>
      </c>
      <c r="AE46" s="34">
        <v>243.24</v>
      </c>
      <c r="AF46" s="1">
        <v>419.05500000000001</v>
      </c>
      <c r="AG46" s="1">
        <v>336.39400000000001</v>
      </c>
      <c r="AH46" s="1">
        <v>631.63400000000001</v>
      </c>
    </row>
    <row r="47" spans="1:34" ht="15" x14ac:dyDescent="0.25">
      <c r="A47" s="105">
        <v>46661</v>
      </c>
      <c r="B47" s="216"/>
      <c r="C47" s="208">
        <v>338</v>
      </c>
      <c r="D47" s="211">
        <v>417</v>
      </c>
      <c r="E47" s="1">
        <v>458.95</v>
      </c>
      <c r="F47" s="1">
        <v>609.08299999999997</v>
      </c>
      <c r="G47" s="1">
        <v>538.84299999999996</v>
      </c>
      <c r="H47" s="1">
        <v>930.75199999999995</v>
      </c>
      <c r="I47" s="1">
        <v>505.72300000000001</v>
      </c>
      <c r="J47" s="1">
        <v>404.738</v>
      </c>
      <c r="K47" s="1">
        <v>411.42399999999998</v>
      </c>
      <c r="L47" s="1">
        <v>274.20499999999998</v>
      </c>
      <c r="M47" s="1">
        <v>320.738</v>
      </c>
      <c r="N47" s="1">
        <v>323.60500000000002</v>
      </c>
      <c r="O47" s="1">
        <v>500.22800000000001</v>
      </c>
      <c r="P47" s="1">
        <v>603.13699999999994</v>
      </c>
      <c r="Q47" s="1">
        <v>1086.93</v>
      </c>
      <c r="R47" s="1">
        <v>533.64</v>
      </c>
      <c r="S47" s="1">
        <v>426.86099999999999</v>
      </c>
      <c r="T47" s="1">
        <v>392.99400000000003</v>
      </c>
      <c r="U47" s="1">
        <v>449.71600000000001</v>
      </c>
      <c r="V47" s="1">
        <v>611.97799999999995</v>
      </c>
      <c r="W47" s="1">
        <v>262.08100000000002</v>
      </c>
      <c r="X47" s="1">
        <v>585.35199999999998</v>
      </c>
      <c r="Y47" s="1">
        <v>660.95299999999997</v>
      </c>
      <c r="Z47" s="1">
        <v>384.32299999999998</v>
      </c>
      <c r="AA47" s="1">
        <v>468.25799999999998</v>
      </c>
      <c r="AB47" s="1">
        <v>545.38300000000004</v>
      </c>
      <c r="AC47" s="1">
        <v>366.58699999999999</v>
      </c>
      <c r="AD47" s="1">
        <v>421.43</v>
      </c>
      <c r="AE47" s="34">
        <v>324.79599999999999</v>
      </c>
      <c r="AF47" s="1">
        <v>332.60899999999998</v>
      </c>
      <c r="AG47" s="1">
        <v>290.91899999999998</v>
      </c>
      <c r="AH47" s="1">
        <v>569.87900000000002</v>
      </c>
    </row>
    <row r="48" spans="1:34" ht="15" x14ac:dyDescent="0.25">
      <c r="A48" s="105">
        <v>46692</v>
      </c>
      <c r="B48" s="216"/>
      <c r="C48" s="208">
        <v>407</v>
      </c>
      <c r="D48" s="211">
        <v>450</v>
      </c>
      <c r="E48" s="1">
        <v>495.69099999999997</v>
      </c>
      <c r="F48" s="1">
        <v>559.66499999999996</v>
      </c>
      <c r="G48" s="1">
        <v>567.13900000000001</v>
      </c>
      <c r="H48" s="1">
        <v>661.10699999999997</v>
      </c>
      <c r="I48" s="1">
        <v>645.64800000000002</v>
      </c>
      <c r="J48" s="1">
        <v>420.56799999999998</v>
      </c>
      <c r="K48" s="1">
        <v>421.65300000000002</v>
      </c>
      <c r="L48" s="1">
        <v>362.44499999999999</v>
      </c>
      <c r="M48" s="1">
        <v>343.94299999999998</v>
      </c>
      <c r="N48" s="1">
        <v>369.36099999999999</v>
      </c>
      <c r="O48" s="1">
        <v>616.56500000000005</v>
      </c>
      <c r="P48" s="1">
        <v>594.62099999999998</v>
      </c>
      <c r="Q48" s="1">
        <v>638.30600000000004</v>
      </c>
      <c r="R48" s="1">
        <v>497.12599999999998</v>
      </c>
      <c r="S48" s="1">
        <v>457.38200000000001</v>
      </c>
      <c r="T48" s="1">
        <v>466.10300000000001</v>
      </c>
      <c r="U48" s="1">
        <v>481.4</v>
      </c>
      <c r="V48" s="1">
        <v>595.53599999999994</v>
      </c>
      <c r="W48" s="1">
        <v>334.28</v>
      </c>
      <c r="X48" s="1">
        <v>505.447</v>
      </c>
      <c r="Y48" s="1">
        <v>496.47</v>
      </c>
      <c r="Z48" s="1">
        <v>410.91800000000001</v>
      </c>
      <c r="AA48" s="1">
        <v>453.78199999999998</v>
      </c>
      <c r="AB48" s="1">
        <v>498.82799999999997</v>
      </c>
      <c r="AC48" s="1">
        <v>395.85700000000003</v>
      </c>
      <c r="AD48" s="1">
        <v>473.71300000000002</v>
      </c>
      <c r="AE48" s="34">
        <v>449.83499999999998</v>
      </c>
      <c r="AF48" s="1">
        <v>435.22699999999998</v>
      </c>
      <c r="AG48" s="1">
        <v>367.51400000000001</v>
      </c>
      <c r="AH48" s="1">
        <v>573.94600000000003</v>
      </c>
    </row>
    <row r="49" spans="1:1005" ht="15" x14ac:dyDescent="0.25">
      <c r="A49" s="105">
        <v>46722</v>
      </c>
      <c r="B49" s="216"/>
      <c r="C49" s="208">
        <v>361</v>
      </c>
      <c r="D49" s="211">
        <v>361</v>
      </c>
      <c r="E49" s="1">
        <v>381.94600000000003</v>
      </c>
      <c r="F49" s="1">
        <v>484.94900000000001</v>
      </c>
      <c r="G49" s="1">
        <v>504.06700000000001</v>
      </c>
      <c r="H49" s="1">
        <v>477.036</v>
      </c>
      <c r="I49" s="1">
        <v>479.55</v>
      </c>
      <c r="J49" s="1">
        <v>366.25299999999999</v>
      </c>
      <c r="K49" s="1">
        <v>322.22000000000003</v>
      </c>
      <c r="L49" s="1">
        <v>323.17599999999999</v>
      </c>
      <c r="M49" s="1">
        <v>277.18900000000002</v>
      </c>
      <c r="N49" s="1">
        <v>331.39100000000002</v>
      </c>
      <c r="O49" s="1">
        <v>384.25099999999998</v>
      </c>
      <c r="P49" s="1">
        <v>427.67500000000001</v>
      </c>
      <c r="Q49" s="1">
        <v>434.584</v>
      </c>
      <c r="R49" s="1">
        <v>408.75400000000002</v>
      </c>
      <c r="S49" s="1">
        <v>405.27300000000002</v>
      </c>
      <c r="T49" s="1">
        <v>384.16500000000002</v>
      </c>
      <c r="U49" s="1">
        <v>413.44499999999999</v>
      </c>
      <c r="V49" s="1">
        <v>463.233</v>
      </c>
      <c r="W49" s="1">
        <v>311.62</v>
      </c>
      <c r="X49" s="1">
        <v>355.709</v>
      </c>
      <c r="Y49" s="1">
        <v>384.29599999999999</v>
      </c>
      <c r="Z49" s="1">
        <v>337.46800000000002</v>
      </c>
      <c r="AA49" s="1">
        <v>381.916</v>
      </c>
      <c r="AB49" s="1">
        <v>426.91500000000002</v>
      </c>
      <c r="AC49" s="1">
        <v>313.178</v>
      </c>
      <c r="AD49" s="1">
        <v>435.55099999999999</v>
      </c>
      <c r="AE49" s="34">
        <v>374.12</v>
      </c>
      <c r="AF49" s="1">
        <v>366.85399999999998</v>
      </c>
      <c r="AG49" s="1">
        <v>312.14600000000002</v>
      </c>
      <c r="AH49" s="1">
        <v>432.01100000000002</v>
      </c>
    </row>
    <row r="50" spans="1:1005" ht="15" x14ac:dyDescent="0.25">
      <c r="A50" s="105">
        <v>46753</v>
      </c>
      <c r="B50" s="216"/>
      <c r="C50" s="208">
        <v>350</v>
      </c>
      <c r="D50" s="211">
        <v>350</v>
      </c>
      <c r="E50" s="1">
        <v>363.404</v>
      </c>
      <c r="F50" s="1">
        <v>427.26499999999999</v>
      </c>
      <c r="G50" s="1">
        <v>454.77300000000002</v>
      </c>
      <c r="H50" s="1">
        <v>435.798</v>
      </c>
      <c r="I50" s="1">
        <v>400.58800000000002</v>
      </c>
      <c r="J50" s="1">
        <v>348.46600000000001</v>
      </c>
      <c r="K50" s="1">
        <v>298.13299999999998</v>
      </c>
      <c r="L50" s="1">
        <v>284.09399999999999</v>
      </c>
      <c r="M50" s="1">
        <v>238.84700000000001</v>
      </c>
      <c r="N50" s="1">
        <v>293.54399999999998</v>
      </c>
      <c r="O50" s="1">
        <v>521.61500000000001</v>
      </c>
      <c r="P50" s="1">
        <v>396.83800000000002</v>
      </c>
      <c r="Q50" s="1">
        <v>376.48</v>
      </c>
      <c r="R50" s="1">
        <v>336.61799999999999</v>
      </c>
      <c r="S50" s="1">
        <v>385.84899999999999</v>
      </c>
      <c r="T50" s="1">
        <v>345.68799999999999</v>
      </c>
      <c r="U50" s="1">
        <v>394.18599999999998</v>
      </c>
      <c r="V50" s="1">
        <v>434.58699999999999</v>
      </c>
      <c r="W50" s="1">
        <v>279.07299999999998</v>
      </c>
      <c r="X50" s="1">
        <v>293.00700000000001</v>
      </c>
      <c r="Y50" s="1">
        <v>349.56799999999998</v>
      </c>
      <c r="Z50" s="1">
        <v>309.98399999999998</v>
      </c>
      <c r="AA50" s="1">
        <v>411.416</v>
      </c>
      <c r="AB50" s="1">
        <v>380.399</v>
      </c>
      <c r="AC50" s="1">
        <v>288.78800000000001</v>
      </c>
      <c r="AD50" s="1">
        <v>388.072</v>
      </c>
      <c r="AE50" s="34">
        <v>311.19299999999998</v>
      </c>
      <c r="AF50" s="1">
        <v>319.55700000000002</v>
      </c>
      <c r="AG50" s="1">
        <v>380.23500000000001</v>
      </c>
      <c r="AH50" s="1">
        <v>395.36</v>
      </c>
    </row>
    <row r="51" spans="1:1005" ht="15" x14ac:dyDescent="0.25">
      <c r="A51" s="105">
        <v>46784</v>
      </c>
      <c r="B51" s="216"/>
      <c r="C51" s="208">
        <v>397</v>
      </c>
      <c r="D51" s="211">
        <v>397</v>
      </c>
      <c r="E51" s="1">
        <v>406.67200000000003</v>
      </c>
      <c r="F51" s="1">
        <v>472.87400000000002</v>
      </c>
      <c r="G51" s="1">
        <v>446.73500000000001</v>
      </c>
      <c r="H51" s="1">
        <v>452.08199999999999</v>
      </c>
      <c r="I51" s="1">
        <v>411.50099999999998</v>
      </c>
      <c r="J51" s="1">
        <v>397.87200000000001</v>
      </c>
      <c r="K51" s="1">
        <v>290.12400000000002</v>
      </c>
      <c r="L51" s="1">
        <v>241.54499999999999</v>
      </c>
      <c r="M51" s="1">
        <v>264.154</v>
      </c>
      <c r="N51" s="1">
        <v>273.87400000000002</v>
      </c>
      <c r="O51" s="1">
        <v>560.85</v>
      </c>
      <c r="P51" s="1">
        <v>363.06900000000002</v>
      </c>
      <c r="Q51" s="1">
        <v>396.03</v>
      </c>
      <c r="R51" s="1">
        <v>331.17200000000003</v>
      </c>
      <c r="S51" s="1">
        <v>404.80900000000003</v>
      </c>
      <c r="T51" s="1">
        <v>392.74900000000002</v>
      </c>
      <c r="U51" s="1">
        <v>347.428</v>
      </c>
      <c r="V51" s="1">
        <v>419.73399999999998</v>
      </c>
      <c r="W51" s="1">
        <v>301.21300000000002</v>
      </c>
      <c r="X51" s="1">
        <v>294.82799999999997</v>
      </c>
      <c r="Y51" s="1">
        <v>452.66399999999999</v>
      </c>
      <c r="Z51" s="1">
        <v>357.63499999999999</v>
      </c>
      <c r="AA51" s="1">
        <v>558.12599999999998</v>
      </c>
      <c r="AB51" s="1">
        <v>386.05599999999998</v>
      </c>
      <c r="AC51" s="1">
        <v>300.82600000000002</v>
      </c>
      <c r="AD51" s="1">
        <v>371.06</v>
      </c>
      <c r="AE51" s="34">
        <v>302.56400000000002</v>
      </c>
      <c r="AF51" s="1">
        <v>349.029</v>
      </c>
      <c r="AG51" s="1">
        <v>496.95299999999997</v>
      </c>
      <c r="AH51" s="1">
        <v>386.7</v>
      </c>
    </row>
    <row r="52" spans="1:1005" ht="15" x14ac:dyDescent="0.25">
      <c r="A52" s="105">
        <v>46813</v>
      </c>
      <c r="B52" s="216"/>
      <c r="C52" s="208">
        <v>614</v>
      </c>
      <c r="D52" s="211">
        <v>614</v>
      </c>
      <c r="E52" s="1">
        <v>986.91399999999999</v>
      </c>
      <c r="F52" s="1">
        <v>620.33199999999999</v>
      </c>
      <c r="G52" s="1">
        <v>805.32799999999997</v>
      </c>
      <c r="H52" s="1">
        <v>562.32399999999996</v>
      </c>
      <c r="I52" s="1">
        <v>522.15499999999997</v>
      </c>
      <c r="J52" s="1">
        <v>495.255</v>
      </c>
      <c r="K52" s="1">
        <v>481.22500000000002</v>
      </c>
      <c r="L52" s="1">
        <v>281.661</v>
      </c>
      <c r="M52" s="1">
        <v>414.55</v>
      </c>
      <c r="N52" s="1">
        <v>607.80999999999995</v>
      </c>
      <c r="O52" s="1">
        <v>710.08299999999997</v>
      </c>
      <c r="P52" s="1">
        <v>454.88200000000001</v>
      </c>
      <c r="Q52" s="1">
        <v>805.07</v>
      </c>
      <c r="R52" s="1">
        <v>428.97399999999999</v>
      </c>
      <c r="S52" s="1">
        <v>624.60599999999999</v>
      </c>
      <c r="T52" s="1">
        <v>525.40300000000002</v>
      </c>
      <c r="U52" s="1">
        <v>494.262</v>
      </c>
      <c r="V52" s="1">
        <v>574.11099999999999</v>
      </c>
      <c r="W52" s="1">
        <v>371.96600000000001</v>
      </c>
      <c r="X52" s="1">
        <v>462.47800000000001</v>
      </c>
      <c r="Y52" s="1">
        <v>658.50400000000002</v>
      </c>
      <c r="Z52" s="1">
        <v>534.03300000000002</v>
      </c>
      <c r="AA52" s="1">
        <v>1182.7550000000001</v>
      </c>
      <c r="AB52" s="1">
        <v>434.72800000000001</v>
      </c>
      <c r="AC52" s="1">
        <v>534.76599999999996</v>
      </c>
      <c r="AD52" s="1">
        <v>530.38400000000001</v>
      </c>
      <c r="AE52" s="34">
        <v>418.65699999999998</v>
      </c>
      <c r="AF52" s="1">
        <v>537.60500000000002</v>
      </c>
      <c r="AG52" s="1">
        <v>555.68100000000004</v>
      </c>
      <c r="AH52" s="1">
        <v>614.04999999999995</v>
      </c>
    </row>
    <row r="53" spans="1:1005" ht="15" x14ac:dyDescent="0.25">
      <c r="A53" s="105">
        <v>46844</v>
      </c>
      <c r="B53" s="216"/>
      <c r="C53" s="208">
        <v>920</v>
      </c>
      <c r="D53" s="211">
        <v>920</v>
      </c>
      <c r="E53" s="1">
        <v>908.45699999999999</v>
      </c>
      <c r="F53" s="1">
        <v>1051.6099999999999</v>
      </c>
      <c r="G53" s="1">
        <v>1415.89</v>
      </c>
      <c r="H53" s="1">
        <v>1087.9649999999999</v>
      </c>
      <c r="I53" s="1">
        <v>709.35400000000004</v>
      </c>
      <c r="J53" s="1">
        <v>814.05</v>
      </c>
      <c r="K53" s="1">
        <v>780.19200000000001</v>
      </c>
      <c r="L53" s="1">
        <v>475.65600000000001</v>
      </c>
      <c r="M53" s="1">
        <v>557.03800000000001</v>
      </c>
      <c r="N53" s="1">
        <v>1390.1949999999999</v>
      </c>
      <c r="O53" s="1">
        <v>1394.2080000000001</v>
      </c>
      <c r="P53" s="1">
        <v>1070.3879999999999</v>
      </c>
      <c r="Q53" s="1">
        <v>1180.6279999999999</v>
      </c>
      <c r="R53" s="1">
        <v>663.952</v>
      </c>
      <c r="S53" s="1">
        <v>781.495</v>
      </c>
      <c r="T53" s="1">
        <v>729.89099999999996</v>
      </c>
      <c r="U53" s="1">
        <v>1099.7739999999999</v>
      </c>
      <c r="V53" s="1">
        <v>1185.1600000000001</v>
      </c>
      <c r="W53" s="1">
        <v>368.58600000000001</v>
      </c>
      <c r="X53" s="1">
        <v>661.89599999999996</v>
      </c>
      <c r="Y53" s="1">
        <v>717.36500000000001</v>
      </c>
      <c r="Z53" s="1">
        <v>761.06700000000001</v>
      </c>
      <c r="AA53" s="1">
        <v>1891.7270000000001</v>
      </c>
      <c r="AB53" s="1">
        <v>489.73099999999999</v>
      </c>
      <c r="AC53" s="1">
        <v>1105.107</v>
      </c>
      <c r="AD53" s="1">
        <v>624.87</v>
      </c>
      <c r="AE53" s="34">
        <v>471.61900000000003</v>
      </c>
      <c r="AF53" s="1">
        <v>1003.846</v>
      </c>
      <c r="AG53" s="1">
        <v>1289.1569999999999</v>
      </c>
      <c r="AH53" s="1">
        <v>948.49599999999998</v>
      </c>
    </row>
    <row r="54" spans="1:1005" ht="15" x14ac:dyDescent="0.25">
      <c r="A54" s="105">
        <v>46874</v>
      </c>
      <c r="B54" s="216"/>
      <c r="C54" s="208">
        <v>2060</v>
      </c>
      <c r="D54" s="211">
        <v>2060</v>
      </c>
      <c r="E54" s="1">
        <v>2351.4119999999998</v>
      </c>
      <c r="F54" s="1">
        <v>3033.23</v>
      </c>
      <c r="G54" s="1">
        <v>3999.8890000000001</v>
      </c>
      <c r="H54" s="1">
        <v>2672.058</v>
      </c>
      <c r="I54" s="1">
        <v>2082.0909999999999</v>
      </c>
      <c r="J54" s="1">
        <v>2024.675</v>
      </c>
      <c r="K54" s="1">
        <v>2250.7629999999999</v>
      </c>
      <c r="L54" s="1">
        <v>305.79300000000001</v>
      </c>
      <c r="M54" s="1">
        <v>1284.9939999999999</v>
      </c>
      <c r="N54" s="1">
        <v>1779.646</v>
      </c>
      <c r="O54" s="1">
        <v>2978.2669999999998</v>
      </c>
      <c r="P54" s="1">
        <v>2386.7350000000001</v>
      </c>
      <c r="Q54" s="1">
        <v>2030.221</v>
      </c>
      <c r="R54" s="1">
        <v>2145.19</v>
      </c>
      <c r="S54" s="1">
        <v>2768.7429999999999</v>
      </c>
      <c r="T54" s="1">
        <v>989.30399999999997</v>
      </c>
      <c r="U54" s="1">
        <v>2296.1280000000002</v>
      </c>
      <c r="V54" s="1">
        <v>1375.3009999999999</v>
      </c>
      <c r="W54" s="1">
        <v>735.577</v>
      </c>
      <c r="X54" s="1">
        <v>1659.3810000000001</v>
      </c>
      <c r="Y54" s="1">
        <v>1354.3040000000001</v>
      </c>
      <c r="Z54" s="1">
        <v>2025.6120000000001</v>
      </c>
      <c r="AA54" s="1">
        <v>2468.1320000000001</v>
      </c>
      <c r="AB54" s="1">
        <v>1274.086</v>
      </c>
      <c r="AC54" s="1">
        <v>2426.884</v>
      </c>
      <c r="AD54" s="1">
        <v>1570.598</v>
      </c>
      <c r="AE54" s="34">
        <v>898.11199999999997</v>
      </c>
      <c r="AF54" s="1">
        <v>1819.48</v>
      </c>
      <c r="AG54" s="1">
        <v>3125.6610000000001</v>
      </c>
      <c r="AH54" s="1">
        <v>2084.672</v>
      </c>
    </row>
    <row r="55" spans="1:1005" ht="15" x14ac:dyDescent="0.25">
      <c r="A55" s="105">
        <v>46905</v>
      </c>
      <c r="B55" s="216"/>
      <c r="C55" s="208">
        <v>2423</v>
      </c>
      <c r="D55" s="211">
        <v>2423</v>
      </c>
      <c r="E55" s="1">
        <v>4891.0339999999997</v>
      </c>
      <c r="F55" s="1">
        <v>2901.453</v>
      </c>
      <c r="G55" s="1">
        <v>4872.5659999999998</v>
      </c>
      <c r="H55" s="1">
        <v>2563.2469999999998</v>
      </c>
      <c r="I55" s="1">
        <v>3337.509</v>
      </c>
      <c r="J55" s="1">
        <v>1411.491</v>
      </c>
      <c r="K55" s="1">
        <v>1576.366</v>
      </c>
      <c r="L55" s="1">
        <v>393.32</v>
      </c>
      <c r="M55" s="1">
        <v>2223.64</v>
      </c>
      <c r="N55" s="1">
        <v>1046.3699999999999</v>
      </c>
      <c r="O55" s="1">
        <v>3558.3359999999998</v>
      </c>
      <c r="P55" s="1">
        <v>2036.2670000000001</v>
      </c>
      <c r="Q55" s="1">
        <v>1189.309</v>
      </c>
      <c r="R55" s="1">
        <v>3724.97</v>
      </c>
      <c r="S55" s="1">
        <v>2597.8539999999998</v>
      </c>
      <c r="T55" s="1">
        <v>2596.9250000000002</v>
      </c>
      <c r="U55" s="1">
        <v>4976.1419999999998</v>
      </c>
      <c r="V55" s="1">
        <v>438.08199999999999</v>
      </c>
      <c r="W55" s="1">
        <v>1249.2070000000001</v>
      </c>
      <c r="X55" s="1">
        <v>2976.2840000000001</v>
      </c>
      <c r="Y55" s="1">
        <v>2189.4679999999998</v>
      </c>
      <c r="Z55" s="1">
        <v>2518.4319999999998</v>
      </c>
      <c r="AA55" s="1">
        <v>3260.54</v>
      </c>
      <c r="AB55" s="1">
        <v>973.50800000000004</v>
      </c>
      <c r="AC55" s="1">
        <v>3721.8519999999999</v>
      </c>
      <c r="AD55" s="1">
        <v>1790.819</v>
      </c>
      <c r="AE55" s="34">
        <v>2373.623</v>
      </c>
      <c r="AF55" s="1">
        <v>1209.183</v>
      </c>
      <c r="AG55" s="1">
        <v>4521.24</v>
      </c>
      <c r="AH55" s="1">
        <v>1680.412</v>
      </c>
    </row>
    <row r="56" spans="1:1005" ht="15" x14ac:dyDescent="0.25">
      <c r="A56" s="105">
        <v>46935</v>
      </c>
      <c r="B56" s="216"/>
      <c r="C56" s="208">
        <v>711</v>
      </c>
      <c r="D56" s="211">
        <v>711</v>
      </c>
      <c r="E56" s="1">
        <v>4041.0210000000002</v>
      </c>
      <c r="F56" s="1">
        <v>1200.847</v>
      </c>
      <c r="G56" s="1">
        <v>1780.1220000000001</v>
      </c>
      <c r="H56" s="1">
        <v>1531.6859999999999</v>
      </c>
      <c r="I56" s="1">
        <v>1963.5989999999999</v>
      </c>
      <c r="J56" s="1">
        <v>262.40300000000002</v>
      </c>
      <c r="K56" s="1">
        <v>351.23099999999999</v>
      </c>
      <c r="L56" s="1">
        <v>19.25</v>
      </c>
      <c r="M56" s="1">
        <v>549.95399999999995</v>
      </c>
      <c r="N56" s="1">
        <v>414.93299999999999</v>
      </c>
      <c r="O56" s="1">
        <v>1496.354</v>
      </c>
      <c r="P56" s="1">
        <v>508.35399999999998</v>
      </c>
      <c r="Q56" s="1">
        <v>353.26900000000001</v>
      </c>
      <c r="R56" s="1">
        <v>1907.4269999999999</v>
      </c>
      <c r="S56" s="1">
        <v>1561.8489999999999</v>
      </c>
      <c r="T56" s="1">
        <v>894.72699999999998</v>
      </c>
      <c r="U56" s="1">
        <v>3835.7350000000001</v>
      </c>
      <c r="V56" s="1">
        <v>101.11</v>
      </c>
      <c r="W56" s="1">
        <v>298.267</v>
      </c>
      <c r="X56" s="1">
        <v>1080.1179999999999</v>
      </c>
      <c r="Y56" s="1">
        <v>852.16499999999996</v>
      </c>
      <c r="Z56" s="1">
        <v>756.62300000000005</v>
      </c>
      <c r="AA56" s="1">
        <v>1173.6569999999999</v>
      </c>
      <c r="AB56" s="1">
        <v>258.77999999999997</v>
      </c>
      <c r="AC56" s="1">
        <v>2377.3629999999998</v>
      </c>
      <c r="AD56" s="1">
        <v>480.09300000000002</v>
      </c>
      <c r="AE56" s="34">
        <v>1052.018</v>
      </c>
      <c r="AF56" s="1">
        <v>434.291</v>
      </c>
      <c r="AG56" s="1">
        <v>2103.0239999999999</v>
      </c>
      <c r="AH56" s="1">
        <v>354.91800000000001</v>
      </c>
    </row>
    <row r="57" spans="1:1005" ht="15" x14ac:dyDescent="0.25">
      <c r="A57" s="105">
        <v>46966</v>
      </c>
      <c r="B57" s="216"/>
      <c r="C57" s="208">
        <v>371</v>
      </c>
      <c r="D57" s="211">
        <v>371</v>
      </c>
      <c r="E57" s="1">
        <v>1099.598</v>
      </c>
      <c r="F57" s="1">
        <v>377.351</v>
      </c>
      <c r="G57" s="1">
        <v>854.88400000000001</v>
      </c>
      <c r="H57" s="1">
        <v>569.51499999999999</v>
      </c>
      <c r="I57" s="1">
        <v>788.12099999999998</v>
      </c>
      <c r="J57" s="1">
        <v>166.578</v>
      </c>
      <c r="K57" s="1">
        <v>257.779</v>
      </c>
      <c r="L57" s="1">
        <v>61.031999999999996</v>
      </c>
      <c r="M57" s="1">
        <v>222.001</v>
      </c>
      <c r="N57" s="1">
        <v>209.34299999999999</v>
      </c>
      <c r="O57" s="1">
        <v>512.30700000000002</v>
      </c>
      <c r="P57" s="1">
        <v>313.68599999999998</v>
      </c>
      <c r="Q57" s="1">
        <v>292.41000000000003</v>
      </c>
      <c r="R57" s="1">
        <v>580.08600000000001</v>
      </c>
      <c r="S57" s="1">
        <v>461.57400000000001</v>
      </c>
      <c r="T57" s="1">
        <v>417.14400000000001</v>
      </c>
      <c r="U57" s="1">
        <v>901.62400000000002</v>
      </c>
      <c r="V57" s="1">
        <v>152.04400000000001</v>
      </c>
      <c r="W57" s="1">
        <v>232.499</v>
      </c>
      <c r="X57" s="1">
        <v>447.34899999999999</v>
      </c>
      <c r="Y57" s="1">
        <v>289.00099999999998</v>
      </c>
      <c r="Z57" s="1">
        <v>347.83699999999999</v>
      </c>
      <c r="AA57" s="1">
        <v>499.14299999999997</v>
      </c>
      <c r="AB57" s="1">
        <v>159.66399999999999</v>
      </c>
      <c r="AC57" s="1">
        <v>620.53</v>
      </c>
      <c r="AD57" s="1">
        <v>228.233</v>
      </c>
      <c r="AE57" s="34">
        <v>394.06099999999998</v>
      </c>
      <c r="AF57" s="1">
        <v>282.06799999999998</v>
      </c>
      <c r="AG57" s="1">
        <v>713.60400000000004</v>
      </c>
      <c r="AH57" s="1">
        <v>202.285</v>
      </c>
    </row>
    <row r="58" spans="1:1005" ht="15" x14ac:dyDescent="0.25">
      <c r="A58" s="105">
        <v>46997</v>
      </c>
      <c r="B58" s="216"/>
      <c r="C58" s="208">
        <v>316</v>
      </c>
      <c r="D58" s="211">
        <v>316</v>
      </c>
      <c r="E58" s="1">
        <v>581.88</v>
      </c>
      <c r="F58" s="1">
        <v>382.58199999999999</v>
      </c>
      <c r="G58" s="1">
        <v>759.30899999999997</v>
      </c>
      <c r="H58" s="1">
        <v>424.74099999999999</v>
      </c>
      <c r="I58" s="1">
        <v>537.96799999999996</v>
      </c>
      <c r="J58" s="1">
        <v>248.80199999999999</v>
      </c>
      <c r="K58" s="1">
        <v>234.80500000000001</v>
      </c>
      <c r="L58" s="1">
        <v>206.4</v>
      </c>
      <c r="M58" s="1">
        <v>400.26900000000001</v>
      </c>
      <c r="N58" s="1">
        <v>333.38799999999998</v>
      </c>
      <c r="O58" s="1">
        <v>390.435</v>
      </c>
      <c r="P58" s="1">
        <v>363.18200000000002</v>
      </c>
      <c r="Q58" s="1">
        <v>352.94</v>
      </c>
      <c r="R58" s="1">
        <v>441.72800000000001</v>
      </c>
      <c r="S58" s="1">
        <v>324.69600000000003</v>
      </c>
      <c r="T58" s="1">
        <v>296.48399999999998</v>
      </c>
      <c r="U58" s="1">
        <v>548.82299999999998</v>
      </c>
      <c r="V58" s="1">
        <v>185.09299999999999</v>
      </c>
      <c r="W58" s="1">
        <v>468.24400000000003</v>
      </c>
      <c r="X58" s="1">
        <v>449.57600000000002</v>
      </c>
      <c r="Y58" s="1">
        <v>266.84899999999999</v>
      </c>
      <c r="Z58" s="1">
        <v>374.18599999999998</v>
      </c>
      <c r="AA58" s="1">
        <v>367.697</v>
      </c>
      <c r="AB58" s="1">
        <v>175.672</v>
      </c>
      <c r="AC58" s="1">
        <v>390.85500000000002</v>
      </c>
      <c r="AD58" s="1">
        <v>247.81</v>
      </c>
      <c r="AE58" s="34">
        <v>416.57799999999997</v>
      </c>
      <c r="AF58" s="1">
        <v>327.197</v>
      </c>
      <c r="AG58" s="1">
        <v>633.65599999999995</v>
      </c>
      <c r="AH58" s="1">
        <v>311.89800000000002</v>
      </c>
    </row>
    <row r="59" spans="1:1005" ht="15" x14ac:dyDescent="0.25">
      <c r="A59" s="105">
        <v>47027</v>
      </c>
      <c r="B59" s="216"/>
      <c r="C59" s="208">
        <v>338</v>
      </c>
      <c r="D59" s="211">
        <v>417</v>
      </c>
      <c r="E59" s="1">
        <v>610.25800000000004</v>
      </c>
      <c r="F59" s="1">
        <v>543.90700000000004</v>
      </c>
      <c r="G59" s="1">
        <v>909.32799999999997</v>
      </c>
      <c r="H59" s="1">
        <v>521.34199999999998</v>
      </c>
      <c r="I59" s="1">
        <v>408.209</v>
      </c>
      <c r="J59" s="1">
        <v>416.80700000000002</v>
      </c>
      <c r="K59" s="1">
        <v>276.60899999999998</v>
      </c>
      <c r="L59" s="1">
        <v>322.35500000000002</v>
      </c>
      <c r="M59" s="1">
        <v>325.01100000000002</v>
      </c>
      <c r="N59" s="1">
        <v>501.39699999999999</v>
      </c>
      <c r="O59" s="1">
        <v>608.78499999999997</v>
      </c>
      <c r="P59" s="1">
        <v>1090.2719999999999</v>
      </c>
      <c r="Q59" s="1">
        <v>535.79600000000005</v>
      </c>
      <c r="R59" s="1">
        <v>429.57100000000003</v>
      </c>
      <c r="S59" s="1">
        <v>394.42700000000002</v>
      </c>
      <c r="T59" s="1">
        <v>451.774</v>
      </c>
      <c r="U59" s="1">
        <v>616.37300000000005</v>
      </c>
      <c r="V59" s="1">
        <v>263.536</v>
      </c>
      <c r="W59" s="1">
        <v>575.34799999999996</v>
      </c>
      <c r="X59" s="1">
        <v>660.53</v>
      </c>
      <c r="Y59" s="1">
        <v>385.83</v>
      </c>
      <c r="Z59" s="1">
        <v>460.15600000000001</v>
      </c>
      <c r="AA59" s="1">
        <v>544.26599999999996</v>
      </c>
      <c r="AB59" s="1">
        <v>369.464</v>
      </c>
      <c r="AC59" s="1">
        <v>423.45699999999999</v>
      </c>
      <c r="AD59" s="1">
        <v>330.59699999999998</v>
      </c>
      <c r="AE59" s="34">
        <v>331.495</v>
      </c>
      <c r="AF59" s="1">
        <v>292.55799999999999</v>
      </c>
      <c r="AG59" s="1">
        <v>571.87</v>
      </c>
      <c r="AH59" s="1">
        <v>460.40899999999999</v>
      </c>
    </row>
    <row r="60" spans="1:1005" ht="15" x14ac:dyDescent="0.25">
      <c r="A60" s="105">
        <v>47058</v>
      </c>
      <c r="B60" s="216"/>
      <c r="C60" s="208">
        <v>407</v>
      </c>
      <c r="D60" s="211">
        <v>450</v>
      </c>
      <c r="E60" s="1">
        <v>560.47699999999998</v>
      </c>
      <c r="F60" s="1">
        <v>571.971</v>
      </c>
      <c r="G60" s="1">
        <v>651.33000000000004</v>
      </c>
      <c r="H60" s="1">
        <v>630.35</v>
      </c>
      <c r="I60" s="1">
        <v>422.93700000000001</v>
      </c>
      <c r="J60" s="1">
        <v>419.96199999999999</v>
      </c>
      <c r="K60" s="1">
        <v>364.10500000000002</v>
      </c>
      <c r="L60" s="1">
        <v>339.43400000000003</v>
      </c>
      <c r="M60" s="1">
        <v>369.29399999999998</v>
      </c>
      <c r="N60" s="1">
        <v>610.56299999999999</v>
      </c>
      <c r="O60" s="1">
        <v>583.65300000000002</v>
      </c>
      <c r="P60" s="1">
        <v>625.41700000000003</v>
      </c>
      <c r="Q60" s="1">
        <v>498.38</v>
      </c>
      <c r="R60" s="1">
        <v>463.54599999999999</v>
      </c>
      <c r="S60" s="1">
        <v>462.66</v>
      </c>
      <c r="T60" s="1">
        <v>478.72500000000002</v>
      </c>
      <c r="U60" s="1">
        <v>597.79700000000003</v>
      </c>
      <c r="V60" s="1">
        <v>334.483</v>
      </c>
      <c r="W60" s="1">
        <v>499.786</v>
      </c>
      <c r="X60" s="1">
        <v>491.17899999999997</v>
      </c>
      <c r="Y60" s="1">
        <v>411.06099999999998</v>
      </c>
      <c r="Z60" s="1">
        <v>451.16800000000001</v>
      </c>
      <c r="AA60" s="1">
        <v>495.78100000000001</v>
      </c>
      <c r="AB60" s="1">
        <v>391.52</v>
      </c>
      <c r="AC60" s="1">
        <v>473.64699999999999</v>
      </c>
      <c r="AD60" s="1">
        <v>453.35500000000002</v>
      </c>
      <c r="AE60" s="34">
        <v>431.98599999999999</v>
      </c>
      <c r="AF60" s="1">
        <v>368.31099999999998</v>
      </c>
      <c r="AG60" s="1">
        <v>575.19200000000001</v>
      </c>
      <c r="AH60" s="1">
        <v>490.75099999999998</v>
      </c>
    </row>
    <row r="61" spans="1:1005" ht="15" x14ac:dyDescent="0.25">
      <c r="A61" s="105">
        <v>47088</v>
      </c>
      <c r="B61" s="216"/>
      <c r="C61" s="208">
        <v>361</v>
      </c>
      <c r="D61" s="211">
        <v>361</v>
      </c>
      <c r="E61" s="1">
        <v>485.53500000000003</v>
      </c>
      <c r="F61" s="1">
        <v>502.24200000000002</v>
      </c>
      <c r="G61" s="1">
        <v>473.46800000000002</v>
      </c>
      <c r="H61" s="1">
        <v>476.75799999999998</v>
      </c>
      <c r="I61" s="1">
        <v>367.702</v>
      </c>
      <c r="J61" s="1">
        <v>324.10199999999998</v>
      </c>
      <c r="K61" s="1">
        <v>322.76799999999997</v>
      </c>
      <c r="L61" s="1">
        <v>275.55399999999997</v>
      </c>
      <c r="M61" s="1">
        <v>331.185</v>
      </c>
      <c r="N61" s="1">
        <v>380.66899999999998</v>
      </c>
      <c r="O61" s="1">
        <v>423.89600000000002</v>
      </c>
      <c r="P61" s="1">
        <v>429.58100000000002</v>
      </c>
      <c r="Q61" s="1">
        <v>409.50900000000001</v>
      </c>
      <c r="R61" s="1">
        <v>403.99700000000001</v>
      </c>
      <c r="S61" s="1">
        <v>382.35500000000002</v>
      </c>
      <c r="T61" s="1">
        <v>415.10199999999998</v>
      </c>
      <c r="U61" s="1">
        <v>465.45800000000003</v>
      </c>
      <c r="V61" s="1">
        <v>310.92599999999999</v>
      </c>
      <c r="W61" s="1">
        <v>350.98700000000002</v>
      </c>
      <c r="X61" s="1">
        <v>384.65199999999999</v>
      </c>
      <c r="Y61" s="1">
        <v>337.786</v>
      </c>
      <c r="Z61" s="1">
        <v>380.37599999999998</v>
      </c>
      <c r="AA61" s="1">
        <v>424.83499999999998</v>
      </c>
      <c r="AB61" s="1">
        <v>311.625</v>
      </c>
      <c r="AC61" s="1">
        <v>436.10599999999999</v>
      </c>
      <c r="AD61" s="1">
        <v>373.88400000000001</v>
      </c>
      <c r="AE61" s="34">
        <v>363.19299999999998</v>
      </c>
      <c r="AF61" s="1">
        <v>312.952</v>
      </c>
      <c r="AG61" s="1">
        <v>432.74</v>
      </c>
      <c r="AH61" s="1">
        <v>378.25</v>
      </c>
    </row>
    <row r="62" spans="1:1005" ht="15" x14ac:dyDescent="0.25">
      <c r="A62" s="105">
        <v>47119</v>
      </c>
      <c r="B62" s="216"/>
      <c r="C62" s="208">
        <v>350</v>
      </c>
      <c r="D62" s="211">
        <v>350</v>
      </c>
      <c r="E62" s="1">
        <v>427.71199999999999</v>
      </c>
      <c r="F62" s="1">
        <v>458.90100000000001</v>
      </c>
      <c r="G62" s="1">
        <v>434.7</v>
      </c>
      <c r="H62" s="1">
        <v>399.55399999999997</v>
      </c>
      <c r="I62" s="1">
        <v>350.07</v>
      </c>
      <c r="J62" s="1">
        <v>301.32499999999999</v>
      </c>
      <c r="K62" s="1">
        <v>284.75299999999999</v>
      </c>
      <c r="L62" s="1">
        <v>238.39699999999999</v>
      </c>
      <c r="M62" s="1">
        <v>293.40300000000002</v>
      </c>
      <c r="N62" s="1">
        <v>527.98099999999999</v>
      </c>
      <c r="O62" s="1">
        <v>395.42</v>
      </c>
      <c r="P62" s="1">
        <v>373.09</v>
      </c>
      <c r="Q62" s="1">
        <v>337.43700000000001</v>
      </c>
      <c r="R62" s="1">
        <v>391.20499999999998</v>
      </c>
      <c r="S62" s="1">
        <v>346.09199999999998</v>
      </c>
      <c r="T62" s="1">
        <v>390.10199999999998</v>
      </c>
      <c r="U62" s="1">
        <v>436.70499999999998</v>
      </c>
      <c r="V62" s="1">
        <v>285.14100000000002</v>
      </c>
      <c r="W62" s="1">
        <v>291.89499999999998</v>
      </c>
      <c r="X62" s="1">
        <v>351.09300000000002</v>
      </c>
      <c r="Y62" s="1">
        <v>310.49599999999998</v>
      </c>
      <c r="Z62" s="1">
        <v>409.41399999999999</v>
      </c>
      <c r="AA62" s="1">
        <v>379.52800000000002</v>
      </c>
      <c r="AB62" s="1">
        <v>287.90100000000001</v>
      </c>
      <c r="AC62" s="1">
        <v>388.721</v>
      </c>
      <c r="AD62" s="1">
        <v>312.80700000000002</v>
      </c>
      <c r="AE62" s="34">
        <v>317.76400000000001</v>
      </c>
      <c r="AF62" s="1">
        <v>384.245</v>
      </c>
      <c r="AG62" s="1">
        <v>396.18200000000002</v>
      </c>
      <c r="AH62" s="1">
        <v>362.50599999999997</v>
      </c>
    </row>
    <row r="63" spans="1:1005" ht="15" x14ac:dyDescent="0.25">
      <c r="A63" s="105">
        <v>47150</v>
      </c>
      <c r="B63" s="216"/>
      <c r="C63" s="208">
        <v>397</v>
      </c>
      <c r="D63" s="211">
        <v>397</v>
      </c>
      <c r="E63" s="1">
        <v>449.82900000000001</v>
      </c>
      <c r="F63" s="1">
        <v>432.64100000000002</v>
      </c>
      <c r="G63" s="1">
        <v>437.15300000000002</v>
      </c>
      <c r="H63" s="1">
        <v>397.06200000000001</v>
      </c>
      <c r="I63" s="1">
        <v>385</v>
      </c>
      <c r="J63" s="1">
        <v>283.21800000000002</v>
      </c>
      <c r="K63" s="1">
        <v>234.047</v>
      </c>
      <c r="L63" s="1">
        <v>255.69800000000001</v>
      </c>
      <c r="M63" s="1">
        <v>260.38</v>
      </c>
      <c r="N63" s="1">
        <v>534.88800000000003</v>
      </c>
      <c r="O63" s="1">
        <v>347.94900000000001</v>
      </c>
      <c r="P63" s="1">
        <v>381.44200000000001</v>
      </c>
      <c r="Q63" s="1">
        <v>318.35399999999998</v>
      </c>
      <c r="R63" s="1">
        <v>392.50200000000001</v>
      </c>
      <c r="S63" s="1">
        <v>379.73099999999999</v>
      </c>
      <c r="T63" s="1">
        <v>335.55799999999999</v>
      </c>
      <c r="U63" s="1">
        <v>407.58499999999998</v>
      </c>
      <c r="V63" s="1">
        <v>284.34699999999998</v>
      </c>
      <c r="W63" s="1">
        <v>284.589</v>
      </c>
      <c r="X63" s="1">
        <v>441.81900000000002</v>
      </c>
      <c r="Y63" s="1">
        <v>342.29599999999999</v>
      </c>
      <c r="Z63" s="1">
        <v>540.69000000000005</v>
      </c>
      <c r="AA63" s="1">
        <v>373.05900000000003</v>
      </c>
      <c r="AB63" s="1">
        <v>290.43400000000003</v>
      </c>
      <c r="AC63" s="1">
        <v>357.608</v>
      </c>
      <c r="AD63" s="1">
        <v>295.31599999999997</v>
      </c>
      <c r="AE63" s="34">
        <v>336.34</v>
      </c>
      <c r="AF63" s="1">
        <v>485.9</v>
      </c>
      <c r="AG63" s="1">
        <v>374.35199999999998</v>
      </c>
      <c r="AH63" s="1">
        <v>390.32900000000001</v>
      </c>
    </row>
    <row r="64" spans="1:1005" ht="15" x14ac:dyDescent="0.25">
      <c r="A64" s="105">
        <v>47178</v>
      </c>
      <c r="B64" s="216"/>
      <c r="C64" s="208">
        <v>614</v>
      </c>
      <c r="D64" s="211">
        <v>614</v>
      </c>
      <c r="E64" s="1">
        <v>620.33199999999999</v>
      </c>
      <c r="F64" s="1">
        <v>805.32799999999997</v>
      </c>
      <c r="G64" s="1">
        <v>562.32399999999996</v>
      </c>
      <c r="H64" s="1">
        <v>522.15499999999997</v>
      </c>
      <c r="I64" s="1">
        <v>495.255</v>
      </c>
      <c r="J64" s="1">
        <v>481.22500000000002</v>
      </c>
      <c r="K64" s="1">
        <v>281.661</v>
      </c>
      <c r="L64" s="1">
        <v>414.55</v>
      </c>
      <c r="M64" s="1">
        <v>607.80999999999995</v>
      </c>
      <c r="N64" s="1">
        <v>710.08299999999997</v>
      </c>
      <c r="O64" s="1">
        <v>454.88200000000001</v>
      </c>
      <c r="P64" s="1">
        <v>805.07</v>
      </c>
      <c r="Q64" s="1">
        <v>428.97399999999999</v>
      </c>
      <c r="R64" s="1">
        <v>624.60599999999999</v>
      </c>
      <c r="S64" s="1">
        <v>525.40300000000002</v>
      </c>
      <c r="T64" s="1">
        <v>494.262</v>
      </c>
      <c r="U64" s="1">
        <v>574.11099999999999</v>
      </c>
      <c r="V64" s="1">
        <v>371.96600000000001</v>
      </c>
      <c r="W64" s="1">
        <v>462.47800000000001</v>
      </c>
      <c r="X64" s="1">
        <v>658.50400000000002</v>
      </c>
      <c r="Y64" s="1">
        <v>534.03300000000002</v>
      </c>
      <c r="Z64" s="1">
        <v>1182.7550000000001</v>
      </c>
      <c r="AA64" s="1">
        <v>434.72800000000001</v>
      </c>
      <c r="AB64" s="1">
        <v>534.76599999999996</v>
      </c>
      <c r="AC64" s="1">
        <v>530.38400000000001</v>
      </c>
      <c r="AD64" s="1">
        <v>418.65699999999998</v>
      </c>
      <c r="AE64" s="34">
        <v>537.60500000000002</v>
      </c>
      <c r="AF64" s="1">
        <v>555.68100000000004</v>
      </c>
      <c r="AG64" s="1">
        <v>614.04999999999995</v>
      </c>
      <c r="AH64" s="1">
        <v>614.04999999999995</v>
      </c>
      <c r="ALQ64" s="1" t="e">
        <v>#N/A</v>
      </c>
    </row>
    <row r="65" spans="1:1005" ht="15" x14ac:dyDescent="0.25">
      <c r="A65" s="105">
        <v>47209</v>
      </c>
      <c r="B65" s="216"/>
      <c r="C65" s="208">
        <v>920</v>
      </c>
      <c r="D65" s="211">
        <v>920</v>
      </c>
      <c r="E65" s="1">
        <v>1051.6099999999999</v>
      </c>
      <c r="F65" s="1">
        <v>1415.89</v>
      </c>
      <c r="G65" s="1">
        <v>1087.9649999999999</v>
      </c>
      <c r="H65" s="1">
        <v>709.35400000000004</v>
      </c>
      <c r="I65" s="1">
        <v>814.05</v>
      </c>
      <c r="J65" s="1">
        <v>780.19200000000001</v>
      </c>
      <c r="K65" s="1">
        <v>475.65600000000001</v>
      </c>
      <c r="L65" s="1">
        <v>557.03800000000001</v>
      </c>
      <c r="M65" s="1">
        <v>1390.1949999999999</v>
      </c>
      <c r="N65" s="1">
        <v>1394.2080000000001</v>
      </c>
      <c r="O65" s="1">
        <v>1070.3879999999999</v>
      </c>
      <c r="P65" s="1">
        <v>1180.6279999999999</v>
      </c>
      <c r="Q65" s="1">
        <v>663.952</v>
      </c>
      <c r="R65" s="1">
        <v>781.495</v>
      </c>
      <c r="S65" s="1">
        <v>729.89099999999996</v>
      </c>
      <c r="T65" s="1">
        <v>1099.7739999999999</v>
      </c>
      <c r="U65" s="1">
        <v>1185.1600000000001</v>
      </c>
      <c r="V65" s="1">
        <v>368.58600000000001</v>
      </c>
      <c r="W65" s="1">
        <v>661.89599999999996</v>
      </c>
      <c r="X65" s="1">
        <v>717.36500000000001</v>
      </c>
      <c r="Y65" s="1">
        <v>761.06700000000001</v>
      </c>
      <c r="Z65" s="1">
        <v>1891.7270000000001</v>
      </c>
      <c r="AA65" s="1">
        <v>489.73099999999999</v>
      </c>
      <c r="AB65" s="1">
        <v>1105.107</v>
      </c>
      <c r="AC65" s="1">
        <v>624.87</v>
      </c>
      <c r="AD65" s="1">
        <v>471.61900000000003</v>
      </c>
      <c r="AE65" s="34">
        <v>1003.846</v>
      </c>
      <c r="AF65" s="1">
        <v>1289.1569999999999</v>
      </c>
      <c r="AG65" s="1">
        <v>948.49599999999998</v>
      </c>
      <c r="AH65" s="1">
        <v>948.49599999999998</v>
      </c>
      <c r="ALQ65" s="1" t="e">
        <v>#N/A</v>
      </c>
    </row>
    <row r="66" spans="1:1005" ht="15" x14ac:dyDescent="0.25">
      <c r="A66" s="105">
        <v>47239</v>
      </c>
      <c r="B66" s="216"/>
      <c r="C66" s="208">
        <v>2060</v>
      </c>
      <c r="D66" s="211">
        <v>2060</v>
      </c>
      <c r="E66" s="1">
        <v>3033.23</v>
      </c>
      <c r="F66" s="1">
        <v>3999.8890000000001</v>
      </c>
      <c r="G66" s="1">
        <v>2672.058</v>
      </c>
      <c r="H66" s="1">
        <v>2082.0909999999999</v>
      </c>
      <c r="I66" s="1">
        <v>2024.675</v>
      </c>
      <c r="J66" s="1">
        <v>2250.7629999999999</v>
      </c>
      <c r="K66" s="1">
        <v>305.79300000000001</v>
      </c>
      <c r="L66" s="1">
        <v>1284.9939999999999</v>
      </c>
      <c r="M66" s="1">
        <v>1779.646</v>
      </c>
      <c r="N66" s="1">
        <v>2978.2669999999998</v>
      </c>
      <c r="O66" s="1">
        <v>2386.7350000000001</v>
      </c>
      <c r="P66" s="1">
        <v>2030.221</v>
      </c>
      <c r="Q66" s="1">
        <v>2145.19</v>
      </c>
      <c r="R66" s="1">
        <v>2768.7429999999999</v>
      </c>
      <c r="S66" s="1">
        <v>989.30399999999997</v>
      </c>
      <c r="T66" s="1">
        <v>2296.1280000000002</v>
      </c>
      <c r="U66" s="1">
        <v>1375.3009999999999</v>
      </c>
      <c r="V66" s="1">
        <v>735.577</v>
      </c>
      <c r="W66" s="1">
        <v>1659.3810000000001</v>
      </c>
      <c r="X66" s="1">
        <v>1354.3040000000001</v>
      </c>
      <c r="Y66" s="1">
        <v>2025.6120000000001</v>
      </c>
      <c r="Z66" s="1">
        <v>2468.1320000000001</v>
      </c>
      <c r="AA66" s="1">
        <v>1274.086</v>
      </c>
      <c r="AB66" s="1">
        <v>2426.884</v>
      </c>
      <c r="AC66" s="1">
        <v>1570.598</v>
      </c>
      <c r="AD66" s="1">
        <v>898.11199999999997</v>
      </c>
      <c r="AE66" s="34">
        <v>1819.48</v>
      </c>
      <c r="AF66" s="1">
        <v>3125.6610000000001</v>
      </c>
      <c r="AG66" s="1">
        <v>2084.672</v>
      </c>
      <c r="AH66" s="1">
        <v>2084.672</v>
      </c>
      <c r="ALQ66" s="1" t="e">
        <v>#N/A</v>
      </c>
    </row>
    <row r="67" spans="1:1005" ht="15" x14ac:dyDescent="0.25">
      <c r="A67" s="105">
        <v>47270</v>
      </c>
      <c r="B67" s="216"/>
      <c r="C67" s="208">
        <v>2423</v>
      </c>
      <c r="D67" s="211">
        <v>2423</v>
      </c>
      <c r="E67" s="1">
        <v>2901.453</v>
      </c>
      <c r="F67" s="1">
        <v>4872.5659999999998</v>
      </c>
      <c r="G67" s="1">
        <v>2563.2469999999998</v>
      </c>
      <c r="H67" s="1">
        <v>3337.509</v>
      </c>
      <c r="I67" s="1">
        <v>1411.491</v>
      </c>
      <c r="J67" s="1">
        <v>1576.366</v>
      </c>
      <c r="K67" s="1">
        <v>393.32</v>
      </c>
      <c r="L67" s="1">
        <v>2223.64</v>
      </c>
      <c r="M67" s="1">
        <v>1046.3699999999999</v>
      </c>
      <c r="N67" s="1">
        <v>3558.3359999999998</v>
      </c>
      <c r="O67" s="1">
        <v>2036.2670000000001</v>
      </c>
      <c r="P67" s="1">
        <v>1189.309</v>
      </c>
      <c r="Q67" s="1">
        <v>3724.97</v>
      </c>
      <c r="R67" s="1">
        <v>2597.8539999999998</v>
      </c>
      <c r="S67" s="1">
        <v>2596.9250000000002</v>
      </c>
      <c r="T67" s="1">
        <v>4976.1419999999998</v>
      </c>
      <c r="U67" s="1">
        <v>438.08199999999999</v>
      </c>
      <c r="V67" s="1">
        <v>1249.2070000000001</v>
      </c>
      <c r="W67" s="1">
        <v>2976.2840000000001</v>
      </c>
      <c r="X67" s="1">
        <v>2189.4679999999998</v>
      </c>
      <c r="Y67" s="1">
        <v>2518.4319999999998</v>
      </c>
      <c r="Z67" s="1">
        <v>3260.54</v>
      </c>
      <c r="AA67" s="1">
        <v>973.50800000000004</v>
      </c>
      <c r="AB67" s="1">
        <v>3721.8519999999999</v>
      </c>
      <c r="AC67" s="1">
        <v>1790.819</v>
      </c>
      <c r="AD67" s="1">
        <v>2373.623</v>
      </c>
      <c r="AE67" s="34">
        <v>1209.183</v>
      </c>
      <c r="AF67" s="1">
        <v>4521.24</v>
      </c>
      <c r="AG67" s="1">
        <v>1680.412</v>
      </c>
      <c r="AH67" s="1">
        <v>1680.412</v>
      </c>
      <c r="ALQ67" s="1" t="e">
        <v>#N/A</v>
      </c>
    </row>
    <row r="68" spans="1:1005" ht="15" x14ac:dyDescent="0.25">
      <c r="A68" s="105">
        <v>47300</v>
      </c>
      <c r="B68" s="216"/>
      <c r="C68" s="208">
        <v>711</v>
      </c>
      <c r="D68" s="211">
        <v>711</v>
      </c>
      <c r="E68" s="1">
        <v>1200.847</v>
      </c>
      <c r="F68" s="1">
        <v>1780.1220000000001</v>
      </c>
      <c r="G68" s="1">
        <v>1531.6859999999999</v>
      </c>
      <c r="H68" s="1">
        <v>1963.5989999999999</v>
      </c>
      <c r="I68" s="1">
        <v>262.40300000000002</v>
      </c>
      <c r="J68" s="1">
        <v>351.23099999999999</v>
      </c>
      <c r="K68" s="1">
        <v>19.25</v>
      </c>
      <c r="L68" s="1">
        <v>549.95399999999995</v>
      </c>
      <c r="M68" s="1">
        <v>414.93299999999999</v>
      </c>
      <c r="N68" s="1">
        <v>1496.354</v>
      </c>
      <c r="O68" s="1">
        <v>508.35399999999998</v>
      </c>
      <c r="P68" s="1">
        <v>353.26900000000001</v>
      </c>
      <c r="Q68" s="1">
        <v>1907.4269999999999</v>
      </c>
      <c r="R68" s="1">
        <v>1561.8489999999999</v>
      </c>
      <c r="S68" s="1">
        <v>894.72699999999998</v>
      </c>
      <c r="T68" s="1">
        <v>3835.7350000000001</v>
      </c>
      <c r="U68" s="1">
        <v>101.11</v>
      </c>
      <c r="V68" s="1">
        <v>298.267</v>
      </c>
      <c r="W68" s="1">
        <v>1080.1179999999999</v>
      </c>
      <c r="X68" s="1">
        <v>852.16499999999996</v>
      </c>
      <c r="Y68" s="1">
        <v>756.62300000000005</v>
      </c>
      <c r="Z68" s="1">
        <v>1173.6569999999999</v>
      </c>
      <c r="AA68" s="1">
        <v>258.77999999999997</v>
      </c>
      <c r="AB68" s="1">
        <v>2377.3629999999998</v>
      </c>
      <c r="AC68" s="1">
        <v>480.09300000000002</v>
      </c>
      <c r="AD68" s="1">
        <v>1052.018</v>
      </c>
      <c r="AE68" s="34">
        <v>434.291</v>
      </c>
      <c r="AF68" s="1">
        <v>2103.0239999999999</v>
      </c>
      <c r="AG68" s="1">
        <v>354.91800000000001</v>
      </c>
      <c r="AH68" s="1">
        <v>354.91800000000001</v>
      </c>
      <c r="ALQ68" s="1" t="e">
        <v>#N/A</v>
      </c>
    </row>
    <row r="69" spans="1:1005" ht="15" x14ac:dyDescent="0.25">
      <c r="A69" s="105">
        <v>47331</v>
      </c>
      <c r="B69" s="216"/>
      <c r="C69" s="208">
        <v>371</v>
      </c>
      <c r="D69" s="211">
        <v>371</v>
      </c>
      <c r="E69" s="1">
        <v>377.351</v>
      </c>
      <c r="F69" s="1">
        <v>854.88400000000001</v>
      </c>
      <c r="G69" s="1">
        <v>569.51499999999999</v>
      </c>
      <c r="H69" s="1">
        <v>788.12099999999998</v>
      </c>
      <c r="I69" s="1">
        <v>166.578</v>
      </c>
      <c r="J69" s="1">
        <v>257.779</v>
      </c>
      <c r="K69" s="1">
        <v>61.031999999999996</v>
      </c>
      <c r="L69" s="1">
        <v>222.001</v>
      </c>
      <c r="M69" s="1">
        <v>209.34299999999999</v>
      </c>
      <c r="N69" s="1">
        <v>512.30700000000002</v>
      </c>
      <c r="O69" s="1">
        <v>313.68599999999998</v>
      </c>
      <c r="P69" s="1">
        <v>292.41000000000003</v>
      </c>
      <c r="Q69" s="1">
        <v>580.08600000000001</v>
      </c>
      <c r="R69" s="1">
        <v>461.57400000000001</v>
      </c>
      <c r="S69" s="1">
        <v>417.14400000000001</v>
      </c>
      <c r="T69" s="1">
        <v>901.62400000000002</v>
      </c>
      <c r="U69" s="1">
        <v>152.04400000000001</v>
      </c>
      <c r="V69" s="1">
        <v>232.499</v>
      </c>
      <c r="W69" s="1">
        <v>447.34899999999999</v>
      </c>
      <c r="X69" s="1">
        <v>289.00099999999998</v>
      </c>
      <c r="Y69" s="1">
        <v>347.83699999999999</v>
      </c>
      <c r="Z69" s="1">
        <v>499.14299999999997</v>
      </c>
      <c r="AA69" s="1">
        <v>159.66399999999999</v>
      </c>
      <c r="AB69" s="1">
        <v>620.53</v>
      </c>
      <c r="AC69" s="1">
        <v>228.233</v>
      </c>
      <c r="AD69" s="1">
        <v>394.06099999999998</v>
      </c>
      <c r="AE69" s="34">
        <v>282.06799999999998</v>
      </c>
      <c r="AF69" s="1">
        <v>713.60400000000004</v>
      </c>
      <c r="AG69" s="1">
        <v>202.285</v>
      </c>
      <c r="AH69" s="1">
        <v>202.285</v>
      </c>
      <c r="ALQ69" s="1" t="e">
        <v>#N/A</v>
      </c>
    </row>
    <row r="70" spans="1:1005" ht="15" x14ac:dyDescent="0.25">
      <c r="A70" s="105">
        <v>47362</v>
      </c>
      <c r="B70" s="216"/>
      <c r="C70" s="208">
        <v>316</v>
      </c>
      <c r="D70" s="211">
        <v>316</v>
      </c>
      <c r="E70" s="1">
        <v>382.58199999999999</v>
      </c>
      <c r="F70" s="1">
        <v>759.30899999999997</v>
      </c>
      <c r="G70" s="1">
        <v>424.74099999999999</v>
      </c>
      <c r="H70" s="1">
        <v>537.96799999999996</v>
      </c>
      <c r="I70" s="1">
        <v>248.80199999999999</v>
      </c>
      <c r="J70" s="1">
        <v>234.80500000000001</v>
      </c>
      <c r="K70" s="1">
        <v>206.4</v>
      </c>
      <c r="L70" s="1">
        <v>400.26900000000001</v>
      </c>
      <c r="M70" s="1">
        <v>333.38799999999998</v>
      </c>
      <c r="N70" s="1">
        <v>390.435</v>
      </c>
      <c r="O70" s="1">
        <v>363.18200000000002</v>
      </c>
      <c r="P70" s="1">
        <v>352.94</v>
      </c>
      <c r="Q70" s="1">
        <v>441.72800000000001</v>
      </c>
      <c r="R70" s="1">
        <v>324.69600000000003</v>
      </c>
      <c r="S70" s="1">
        <v>296.48399999999998</v>
      </c>
      <c r="T70" s="1">
        <v>548.82299999999998</v>
      </c>
      <c r="U70" s="1">
        <v>185.09299999999999</v>
      </c>
      <c r="V70" s="1">
        <v>468.24400000000003</v>
      </c>
      <c r="W70" s="1">
        <v>449.57600000000002</v>
      </c>
      <c r="X70" s="1">
        <v>266.84899999999999</v>
      </c>
      <c r="Y70" s="1">
        <v>374.18599999999998</v>
      </c>
      <c r="Z70" s="1">
        <v>367.697</v>
      </c>
      <c r="AA70" s="1">
        <v>175.672</v>
      </c>
      <c r="AB70" s="1">
        <v>390.85500000000002</v>
      </c>
      <c r="AC70" s="1">
        <v>247.81</v>
      </c>
      <c r="AD70" s="1">
        <v>416.57799999999997</v>
      </c>
      <c r="AE70" s="34">
        <v>327.197</v>
      </c>
      <c r="AF70" s="1">
        <v>633.65599999999995</v>
      </c>
      <c r="AG70" s="1">
        <v>311.89800000000002</v>
      </c>
      <c r="AH70" s="1">
        <v>311.89800000000002</v>
      </c>
      <c r="ALQ70" s="1" t="e">
        <v>#N/A</v>
      </c>
    </row>
    <row r="71" spans="1:1005" ht="15" x14ac:dyDescent="0.25">
      <c r="A71" s="105"/>
      <c r="B71" s="216"/>
      <c r="C71" s="208"/>
      <c r="D71" s="211"/>
      <c r="ALQ71" s="1" t="e">
        <v>#N/A</v>
      </c>
    </row>
    <row r="72" spans="1:1005" ht="15" x14ac:dyDescent="0.25">
      <c r="A72" s="105"/>
      <c r="B72" s="216"/>
      <c r="C72" s="208"/>
      <c r="D72" s="211"/>
      <c r="ALQ72" s="1" t="e">
        <v>#N/A</v>
      </c>
    </row>
    <row r="73" spans="1:1005" ht="15" x14ac:dyDescent="0.25">
      <c r="A73" s="105"/>
      <c r="B73" s="216"/>
      <c r="C73" s="208"/>
      <c r="D73" s="211"/>
    </row>
    <row r="74" spans="1:1005" ht="15" x14ac:dyDescent="0.25">
      <c r="A74" s="105"/>
      <c r="B74" s="216"/>
      <c r="C74" s="208"/>
      <c r="D74" s="211"/>
    </row>
    <row r="75" spans="1:1005" ht="15" x14ac:dyDescent="0.25">
      <c r="A75" s="105"/>
      <c r="B75" s="216"/>
      <c r="C75" s="208"/>
      <c r="D75" s="211"/>
    </row>
    <row r="76" spans="1:1005" ht="15" x14ac:dyDescent="0.25">
      <c r="A76" s="105"/>
      <c r="B76" s="216"/>
      <c r="C76" s="208"/>
      <c r="D76" s="211"/>
    </row>
    <row r="77" spans="1:1005" ht="15" x14ac:dyDescent="0.25">
      <c r="A77" s="105"/>
      <c r="B77" s="216"/>
      <c r="C77" s="208"/>
      <c r="D77" s="211"/>
    </row>
    <row r="78" spans="1:1005" ht="15" x14ac:dyDescent="0.25">
      <c r="A78" s="105"/>
      <c r="B78" s="216"/>
      <c r="C78" s="208"/>
      <c r="D78" s="211"/>
    </row>
    <row r="79" spans="1:1005" ht="15" x14ac:dyDescent="0.25">
      <c r="A79" s="105"/>
      <c r="B79" s="216"/>
      <c r="C79" s="208"/>
      <c r="D79" s="211"/>
    </row>
    <row r="80" spans="1:1005" ht="15" x14ac:dyDescent="0.25">
      <c r="A80" s="105"/>
      <c r="B80" s="216"/>
      <c r="C80" s="208"/>
      <c r="D80" s="211"/>
    </row>
    <row r="81" spans="1:4" ht="12.75" customHeight="1" x14ac:dyDescent="0.25">
      <c r="A81" s="105"/>
      <c r="B81" s="223"/>
      <c r="C81" s="120"/>
      <c r="D81" s="24"/>
    </row>
    <row r="82" spans="1:4" ht="12.75" customHeight="1" x14ac:dyDescent="0.25">
      <c r="A82" s="105"/>
      <c r="B82" s="223"/>
      <c r="C82" s="120"/>
      <c r="D82" s="24"/>
    </row>
    <row r="83" spans="1:4" ht="12.75" customHeight="1" x14ac:dyDescent="0.25">
      <c r="A83" s="105"/>
      <c r="B83" s="223"/>
      <c r="C83" s="120"/>
      <c r="D83" s="24"/>
    </row>
    <row r="84" spans="1:4" ht="12.75" customHeight="1" x14ac:dyDescent="0.25">
      <c r="A84" s="105"/>
      <c r="B84" s="223"/>
      <c r="C84" s="120"/>
      <c r="D84" s="24"/>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7109375" defaultRowHeight="12.75" customHeight="1" x14ac:dyDescent="0.25"/>
  <cols>
    <col min="1" max="4" width="7.5703125" style="2" customWidth="1"/>
    <col min="5" max="12" width="8" style="1" customWidth="1"/>
    <col min="13" max="14" width="9" style="1" bestFit="1" customWidth="1"/>
    <col min="15" max="15" width="9" style="1" customWidth="1"/>
    <col min="16" max="30" width="8" style="1" customWidth="1"/>
    <col min="31" max="31" width="8.28515625" style="34" customWidth="1"/>
    <col min="32" max="54" width="8.7109375" style="1" customWidth="1"/>
    <col min="55" max="16384" width="18.7109375" style="1"/>
  </cols>
  <sheetData>
    <row r="1" spans="1:39" ht="15" x14ac:dyDescent="0.25">
      <c r="A1" s="18"/>
      <c r="B1" s="256"/>
      <c r="C1" s="256"/>
      <c r="D1" s="256"/>
      <c r="E1" s="256"/>
      <c r="F1" s="256"/>
      <c r="G1" s="256"/>
      <c r="H1" s="256"/>
      <c r="I1" s="256"/>
      <c r="J1" s="256"/>
      <c r="K1" s="256"/>
      <c r="L1" s="256"/>
      <c r="M1" s="256"/>
      <c r="N1" s="256"/>
      <c r="O1" s="256"/>
      <c r="P1" s="256"/>
      <c r="Q1" s="256"/>
      <c r="R1" s="256"/>
      <c r="S1" s="256"/>
      <c r="T1" s="256"/>
      <c r="U1" s="256"/>
      <c r="V1" s="256"/>
      <c r="W1" s="256"/>
      <c r="X1" s="256"/>
      <c r="Y1" s="256"/>
      <c r="Z1" s="256"/>
      <c r="AA1" s="256"/>
      <c r="AB1" s="256"/>
      <c r="AC1" s="256"/>
      <c r="AD1" s="256"/>
      <c r="AE1" s="256"/>
      <c r="AF1" s="256"/>
      <c r="AG1" s="256"/>
      <c r="AH1" s="256"/>
      <c r="AI1" s="2"/>
      <c r="AJ1" s="2"/>
      <c r="AK1" s="2"/>
      <c r="AL1" s="2"/>
      <c r="AM1" s="2"/>
    </row>
    <row r="2" spans="1:39" s="2" customFormat="1" ht="15" x14ac:dyDescent="0.25">
      <c r="A2" s="18"/>
      <c r="B2" s="115" t="s">
        <v>46</v>
      </c>
      <c r="C2" s="115" t="s">
        <v>45</v>
      </c>
      <c r="D2" s="115" t="s">
        <v>47</v>
      </c>
      <c r="E2" s="115">
        <v>1991</v>
      </c>
      <c r="F2" s="115">
        <v>1992</v>
      </c>
      <c r="G2" s="115">
        <v>1993</v>
      </c>
      <c r="H2" s="115">
        <v>1994</v>
      </c>
      <c r="I2" s="115">
        <v>1995</v>
      </c>
      <c r="J2" s="115">
        <v>1996</v>
      </c>
      <c r="K2" s="115">
        <v>1997</v>
      </c>
      <c r="L2" s="115">
        <v>1998</v>
      </c>
      <c r="M2" s="115">
        <v>1999</v>
      </c>
      <c r="N2" s="115">
        <v>2000</v>
      </c>
      <c r="O2" s="115">
        <v>2001</v>
      </c>
      <c r="P2" s="115">
        <v>2002</v>
      </c>
      <c r="Q2" s="115">
        <v>2003</v>
      </c>
      <c r="R2" s="115">
        <v>2004</v>
      </c>
      <c r="S2" s="115">
        <v>2005</v>
      </c>
      <c r="T2" s="115">
        <v>2006</v>
      </c>
      <c r="U2" s="115">
        <v>2007</v>
      </c>
      <c r="V2" s="115">
        <v>2008</v>
      </c>
      <c r="W2" s="115">
        <v>2009</v>
      </c>
      <c r="X2" s="115">
        <v>2010</v>
      </c>
      <c r="Y2" s="115">
        <v>2011</v>
      </c>
      <c r="Z2" s="115">
        <v>2012</v>
      </c>
      <c r="AA2" s="115">
        <v>2013</v>
      </c>
      <c r="AB2" s="115">
        <v>2014</v>
      </c>
      <c r="AC2" s="115">
        <v>2015</v>
      </c>
      <c r="AD2" s="115">
        <v>2016</v>
      </c>
      <c r="AE2" s="129">
        <v>2017</v>
      </c>
      <c r="AF2" s="115">
        <v>2018</v>
      </c>
      <c r="AG2" s="115">
        <v>2019</v>
      </c>
      <c r="AH2" s="115">
        <v>2020</v>
      </c>
    </row>
    <row r="3" spans="1:39" s="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39" ht="15" x14ac:dyDescent="0.25">
      <c r="A4" s="106">
        <v>45352</v>
      </c>
      <c r="B4" s="204"/>
      <c r="C4" s="204">
        <v>100</v>
      </c>
      <c r="D4" s="217">
        <v>100</v>
      </c>
      <c r="E4" s="8">
        <v>86.248999999999995</v>
      </c>
      <c r="F4" s="8">
        <v>112.428</v>
      </c>
      <c r="G4" s="8">
        <v>99.628</v>
      </c>
      <c r="H4" s="7">
        <v>111.431</v>
      </c>
      <c r="I4" s="7">
        <v>114.611</v>
      </c>
      <c r="J4" s="7">
        <v>100.372</v>
      </c>
      <c r="K4" s="7">
        <v>106.602</v>
      </c>
      <c r="L4" s="7">
        <v>105.922</v>
      </c>
      <c r="M4" s="7">
        <v>98.683000000000007</v>
      </c>
      <c r="N4" s="7">
        <v>89.212999999999994</v>
      </c>
      <c r="O4" s="7">
        <v>94.05</v>
      </c>
      <c r="P4" s="7">
        <v>88.201999999999998</v>
      </c>
      <c r="Q4" s="7">
        <v>105.169</v>
      </c>
      <c r="R4" s="7">
        <v>115.85899999999999</v>
      </c>
      <c r="S4" s="7">
        <v>93.837999999999994</v>
      </c>
      <c r="T4" s="7">
        <v>82.525000000000006</v>
      </c>
      <c r="U4" s="7">
        <v>130.57499999999999</v>
      </c>
      <c r="V4" s="7">
        <v>80.786000000000001</v>
      </c>
      <c r="W4" s="7">
        <v>105.178</v>
      </c>
      <c r="X4" s="7">
        <v>93.004000000000005</v>
      </c>
      <c r="Y4" s="7">
        <v>89.47</v>
      </c>
      <c r="Z4" s="7">
        <v>116.312</v>
      </c>
      <c r="AA4" s="7">
        <v>101.52</v>
      </c>
      <c r="AB4" s="7">
        <v>95.096999999999994</v>
      </c>
      <c r="AC4" s="7">
        <v>119.95</v>
      </c>
      <c r="AD4" s="7">
        <v>107.887</v>
      </c>
      <c r="AE4" s="7">
        <v>135.72499999999999</v>
      </c>
      <c r="AF4" s="7">
        <v>91.91</v>
      </c>
      <c r="AG4" s="7">
        <v>83.448999999999998</v>
      </c>
      <c r="AH4" s="91">
        <v>98.012</v>
      </c>
    </row>
    <row r="5" spans="1:39" ht="15" x14ac:dyDescent="0.25">
      <c r="A5" s="106">
        <v>45383</v>
      </c>
      <c r="B5" s="204"/>
      <c r="C5" s="204">
        <v>81</v>
      </c>
      <c r="D5" s="218">
        <v>115</v>
      </c>
      <c r="E5" s="8">
        <v>108.077</v>
      </c>
      <c r="F5" s="8">
        <v>123.093</v>
      </c>
      <c r="G5" s="8">
        <v>110.136</v>
      </c>
      <c r="H5" s="7">
        <v>134.905</v>
      </c>
      <c r="I5" s="7">
        <v>100.776</v>
      </c>
      <c r="J5" s="7">
        <v>121.872</v>
      </c>
      <c r="K5" s="7">
        <v>89.820999999999998</v>
      </c>
      <c r="L5" s="7">
        <v>131.934</v>
      </c>
      <c r="M5" s="7">
        <v>96.822000000000003</v>
      </c>
      <c r="N5" s="7">
        <v>116.73</v>
      </c>
      <c r="O5" s="7">
        <v>105.285</v>
      </c>
      <c r="P5" s="7">
        <v>113.27</v>
      </c>
      <c r="Q5" s="7">
        <v>126.376</v>
      </c>
      <c r="R5" s="7">
        <v>124.38800000000001</v>
      </c>
      <c r="S5" s="7">
        <v>97.700999999999993</v>
      </c>
      <c r="T5" s="7">
        <v>131.322</v>
      </c>
      <c r="U5" s="7">
        <v>118.592</v>
      </c>
      <c r="V5" s="7">
        <v>64.709000000000003</v>
      </c>
      <c r="W5" s="7">
        <v>156.78700000000001</v>
      </c>
      <c r="X5" s="7">
        <v>130.04400000000001</v>
      </c>
      <c r="Y5" s="7">
        <v>109.749</v>
      </c>
      <c r="Z5" s="7">
        <v>149.21</v>
      </c>
      <c r="AA5" s="7">
        <v>100.215</v>
      </c>
      <c r="AB5" s="7">
        <v>92.596999999999994</v>
      </c>
      <c r="AC5" s="7">
        <v>107.864</v>
      </c>
      <c r="AD5" s="7">
        <v>160.68700000000001</v>
      </c>
      <c r="AE5" s="7">
        <v>199.614</v>
      </c>
      <c r="AF5" s="7">
        <v>106.09399999999999</v>
      </c>
      <c r="AG5" s="7">
        <v>193.43799999999999</v>
      </c>
      <c r="AH5" s="91">
        <v>94.745000000000005</v>
      </c>
    </row>
    <row r="6" spans="1:39" ht="15" x14ac:dyDescent="0.25">
      <c r="A6" s="106">
        <v>45413</v>
      </c>
      <c r="B6" s="204"/>
      <c r="C6" s="204">
        <v>134</v>
      </c>
      <c r="D6" s="218">
        <v>190</v>
      </c>
      <c r="E6" s="8">
        <v>181.76900000000001</v>
      </c>
      <c r="F6" s="8">
        <v>238.899</v>
      </c>
      <c r="G6" s="8">
        <v>299.43200000000002</v>
      </c>
      <c r="H6" s="7">
        <v>237.86199999999999</v>
      </c>
      <c r="I6" s="7">
        <v>164.464</v>
      </c>
      <c r="J6" s="7">
        <v>128.34700000000001</v>
      </c>
      <c r="K6" s="7">
        <v>189.74199999999999</v>
      </c>
      <c r="L6" s="7">
        <v>190.25800000000001</v>
      </c>
      <c r="M6" s="7">
        <v>282.94799999999998</v>
      </c>
      <c r="N6" s="7">
        <v>187.61199999999999</v>
      </c>
      <c r="O6" s="7">
        <v>233.72300000000001</v>
      </c>
      <c r="P6" s="7">
        <v>99.781000000000006</v>
      </c>
      <c r="Q6" s="7">
        <v>142.47399999999999</v>
      </c>
      <c r="R6" s="7">
        <v>156.88999999999999</v>
      </c>
      <c r="S6" s="7">
        <v>212.83699999999999</v>
      </c>
      <c r="T6" s="7">
        <v>195.589</v>
      </c>
      <c r="U6" s="7">
        <v>266.48200000000003</v>
      </c>
      <c r="V6" s="7">
        <v>123.684</v>
      </c>
      <c r="W6" s="7">
        <v>233.53800000000001</v>
      </c>
      <c r="X6" s="7">
        <v>111.146</v>
      </c>
      <c r="Y6" s="7">
        <v>201.25700000000001</v>
      </c>
      <c r="Z6" s="7">
        <v>167.32300000000001</v>
      </c>
      <c r="AA6" s="7">
        <v>205.94</v>
      </c>
      <c r="AB6" s="7">
        <v>135.74299999999999</v>
      </c>
      <c r="AC6" s="7">
        <v>176.32400000000001</v>
      </c>
      <c r="AD6" s="7">
        <v>474.44499999999999</v>
      </c>
      <c r="AE6" s="7">
        <v>212.98400000000001</v>
      </c>
      <c r="AF6" s="7">
        <v>259.43200000000002</v>
      </c>
      <c r="AG6" s="7">
        <v>188.696</v>
      </c>
      <c r="AH6" s="91">
        <v>139.79900000000001</v>
      </c>
    </row>
    <row r="7" spans="1:39" ht="15" x14ac:dyDescent="0.25">
      <c r="A7" s="106">
        <v>45444</v>
      </c>
      <c r="B7" s="204"/>
      <c r="C7" s="204">
        <v>240</v>
      </c>
      <c r="D7" s="218">
        <v>340</v>
      </c>
      <c r="E7" s="8">
        <v>612.024</v>
      </c>
      <c r="F7" s="8">
        <v>103.90300000000001</v>
      </c>
      <c r="G7" s="8">
        <v>457.48</v>
      </c>
      <c r="H7" s="7">
        <v>178.93100000000001</v>
      </c>
      <c r="I7" s="7">
        <v>649.93899999999996</v>
      </c>
      <c r="J7" s="7">
        <v>395.51</v>
      </c>
      <c r="K7" s="7">
        <v>340.28699999999998</v>
      </c>
      <c r="L7" s="7">
        <v>403.52100000000002</v>
      </c>
      <c r="M7" s="7">
        <v>506.09100000000001</v>
      </c>
      <c r="N7" s="7">
        <v>199.98400000000001</v>
      </c>
      <c r="O7" s="7">
        <v>195.21799999999999</v>
      </c>
      <c r="P7" s="7">
        <v>298.93400000000003</v>
      </c>
      <c r="Q7" s="7">
        <v>361.61700000000002</v>
      </c>
      <c r="R7" s="7">
        <v>232.64699999999999</v>
      </c>
      <c r="S7" s="7">
        <v>381.48399999999998</v>
      </c>
      <c r="T7" s="7">
        <v>166.17</v>
      </c>
      <c r="U7" s="7">
        <v>100.896</v>
      </c>
      <c r="V7" s="7">
        <v>328.11700000000002</v>
      </c>
      <c r="W7" s="7">
        <v>526.07600000000002</v>
      </c>
      <c r="X7" s="7">
        <v>461.23</v>
      </c>
      <c r="Y7" s="7">
        <v>497.70299999999997</v>
      </c>
      <c r="Z7" s="7">
        <v>127.416</v>
      </c>
      <c r="AA7" s="7">
        <v>222.43</v>
      </c>
      <c r="AB7" s="7">
        <v>292.029</v>
      </c>
      <c r="AC7" s="7">
        <v>339.71300000000002</v>
      </c>
      <c r="AD7" s="7">
        <v>511.18299999999999</v>
      </c>
      <c r="AE7" s="7">
        <v>308.10899999999998</v>
      </c>
      <c r="AF7" s="7">
        <v>359.18299999999999</v>
      </c>
      <c r="AG7" s="7">
        <v>389.642</v>
      </c>
      <c r="AH7" s="91">
        <v>332.71199999999999</v>
      </c>
    </row>
    <row r="8" spans="1:39" ht="15" x14ac:dyDescent="0.25">
      <c r="A8" s="106">
        <v>45474</v>
      </c>
      <c r="B8" s="204"/>
      <c r="C8" s="204">
        <v>95</v>
      </c>
      <c r="D8" s="218">
        <v>135</v>
      </c>
      <c r="E8" s="8">
        <v>237.63300000000001</v>
      </c>
      <c r="F8" s="8">
        <v>50.975000000000001</v>
      </c>
      <c r="G8" s="8">
        <v>216.57599999999999</v>
      </c>
      <c r="H8" s="7">
        <v>33.033000000000001</v>
      </c>
      <c r="I8" s="7">
        <v>527.55499999999995</v>
      </c>
      <c r="J8" s="7">
        <v>151.40899999999999</v>
      </c>
      <c r="K8" s="7">
        <v>111.899</v>
      </c>
      <c r="L8" s="7">
        <v>372.96100000000001</v>
      </c>
      <c r="M8" s="7">
        <v>232.197</v>
      </c>
      <c r="N8" s="7">
        <v>46.951999999999998</v>
      </c>
      <c r="O8" s="7">
        <v>51.796999999999997</v>
      </c>
      <c r="P8" s="7">
        <v>107.67100000000001</v>
      </c>
      <c r="Q8" s="7">
        <v>119.98</v>
      </c>
      <c r="R8" s="7">
        <v>135.423</v>
      </c>
      <c r="S8" s="7">
        <v>222.709</v>
      </c>
      <c r="T8" s="7">
        <v>30.137</v>
      </c>
      <c r="U8" s="7">
        <v>19.245000000000001</v>
      </c>
      <c r="V8" s="7">
        <v>188.09100000000001</v>
      </c>
      <c r="W8" s="7">
        <v>335.928</v>
      </c>
      <c r="X8" s="7">
        <v>314.16300000000001</v>
      </c>
      <c r="Y8" s="7">
        <v>569.06700000000001</v>
      </c>
      <c r="Z8" s="7">
        <v>30.718</v>
      </c>
      <c r="AA8" s="7">
        <v>65.769000000000005</v>
      </c>
      <c r="AB8" s="7">
        <v>134.577</v>
      </c>
      <c r="AC8" s="7">
        <v>128.87899999999999</v>
      </c>
      <c r="AD8" s="7">
        <v>139.762</v>
      </c>
      <c r="AE8" s="7">
        <v>115.443</v>
      </c>
      <c r="AF8" s="7">
        <v>118.45</v>
      </c>
      <c r="AG8" s="7">
        <v>201.209</v>
      </c>
      <c r="AH8" s="91">
        <v>141.809</v>
      </c>
    </row>
    <row r="9" spans="1:39" ht="15" x14ac:dyDescent="0.25">
      <c r="A9" s="106">
        <v>45505</v>
      </c>
      <c r="B9" s="204"/>
      <c r="C9" s="204">
        <v>45</v>
      </c>
      <c r="D9" s="218">
        <v>60</v>
      </c>
      <c r="E9" s="8">
        <v>102.003</v>
      </c>
      <c r="F9" s="8">
        <v>31.276</v>
      </c>
      <c r="G9" s="8">
        <v>175.899</v>
      </c>
      <c r="H9" s="7">
        <v>32.244999999999997</v>
      </c>
      <c r="I9" s="7">
        <v>167.19900000000001</v>
      </c>
      <c r="J9" s="7">
        <v>60.762999999999998</v>
      </c>
      <c r="K9" s="7">
        <v>84.418000000000006</v>
      </c>
      <c r="L9" s="7">
        <v>123.76900000000001</v>
      </c>
      <c r="M9" s="7">
        <v>87.709000000000003</v>
      </c>
      <c r="N9" s="7">
        <v>33.384</v>
      </c>
      <c r="O9" s="7">
        <v>36.950000000000003</v>
      </c>
      <c r="P9" s="7">
        <v>49.470999999999997</v>
      </c>
      <c r="Q9" s="7">
        <v>49.709000000000003</v>
      </c>
      <c r="R9" s="7">
        <v>59.036999999999999</v>
      </c>
      <c r="S9" s="7">
        <v>80.863</v>
      </c>
      <c r="T9" s="7">
        <v>32.347999999999999</v>
      </c>
      <c r="U9" s="7">
        <v>37.18</v>
      </c>
      <c r="V9" s="7">
        <v>63.151000000000003</v>
      </c>
      <c r="W9" s="7">
        <v>102.133</v>
      </c>
      <c r="X9" s="7">
        <v>95.29</v>
      </c>
      <c r="Y9" s="7">
        <v>155.435</v>
      </c>
      <c r="Z9" s="7">
        <v>27.131</v>
      </c>
      <c r="AA9" s="7">
        <v>39.545000000000002</v>
      </c>
      <c r="AB9" s="7">
        <v>64.102000000000004</v>
      </c>
      <c r="AC9" s="7">
        <v>53.372</v>
      </c>
      <c r="AD9" s="7">
        <v>68.206999999999994</v>
      </c>
      <c r="AE9" s="7">
        <v>59.237000000000002</v>
      </c>
      <c r="AF9" s="7">
        <v>54.375999999999998</v>
      </c>
      <c r="AG9" s="7">
        <v>74.001000000000005</v>
      </c>
      <c r="AH9" s="91">
        <v>53.856000000000002</v>
      </c>
    </row>
    <row r="10" spans="1:39" ht="15" x14ac:dyDescent="0.25">
      <c r="A10" s="106">
        <v>45536</v>
      </c>
      <c r="B10" s="204"/>
      <c r="C10" s="204">
        <v>50</v>
      </c>
      <c r="D10" s="218">
        <v>48</v>
      </c>
      <c r="E10" s="8">
        <v>77.528000000000006</v>
      </c>
      <c r="F10" s="8">
        <v>30.356000000000002</v>
      </c>
      <c r="G10" s="8">
        <v>68.364000000000004</v>
      </c>
      <c r="H10" s="7">
        <v>28.038</v>
      </c>
      <c r="I10" s="7">
        <v>72.067999999999998</v>
      </c>
      <c r="J10" s="7">
        <v>41.598999999999997</v>
      </c>
      <c r="K10" s="7">
        <v>66.799000000000007</v>
      </c>
      <c r="L10" s="7">
        <v>56.954000000000001</v>
      </c>
      <c r="M10" s="7">
        <v>71.247</v>
      </c>
      <c r="N10" s="7">
        <v>42.292999999999999</v>
      </c>
      <c r="O10" s="7">
        <v>29.359000000000002</v>
      </c>
      <c r="P10" s="7">
        <v>44.792999999999999</v>
      </c>
      <c r="Q10" s="7">
        <v>44.932000000000002</v>
      </c>
      <c r="R10" s="7">
        <v>51.963000000000001</v>
      </c>
      <c r="S10" s="7">
        <v>46.634999999999998</v>
      </c>
      <c r="T10" s="7">
        <v>30.157</v>
      </c>
      <c r="U10" s="7">
        <v>33.558999999999997</v>
      </c>
      <c r="V10" s="7">
        <v>52.485999999999997</v>
      </c>
      <c r="W10" s="7">
        <v>50.901000000000003</v>
      </c>
      <c r="X10" s="7">
        <v>55.667999999999999</v>
      </c>
      <c r="Y10" s="7">
        <v>70.194000000000003</v>
      </c>
      <c r="Z10" s="7">
        <v>22.602</v>
      </c>
      <c r="AA10" s="7">
        <v>41.715000000000003</v>
      </c>
      <c r="AB10" s="7">
        <v>53.070999999999998</v>
      </c>
      <c r="AC10" s="7">
        <v>36.936999999999998</v>
      </c>
      <c r="AD10" s="7">
        <v>64.912999999999997</v>
      </c>
      <c r="AE10" s="7">
        <v>49.365000000000002</v>
      </c>
      <c r="AF10" s="7">
        <v>36.119999999999997</v>
      </c>
      <c r="AG10" s="7">
        <v>55.805</v>
      </c>
      <c r="AH10" s="91">
        <v>38.622</v>
      </c>
    </row>
    <row r="11" spans="1:39" ht="15" x14ac:dyDescent="0.25">
      <c r="A11" s="106">
        <v>45566</v>
      </c>
      <c r="B11" s="204"/>
      <c r="C11" s="204">
        <v>44</v>
      </c>
      <c r="D11" s="218">
        <v>56</v>
      </c>
      <c r="E11" s="8">
        <v>54.478999999999999</v>
      </c>
      <c r="F11" s="8">
        <v>31.248000000000001</v>
      </c>
      <c r="G11" s="8">
        <v>61.898000000000003</v>
      </c>
      <c r="H11" s="7">
        <v>59.377000000000002</v>
      </c>
      <c r="I11" s="7">
        <v>67.081000000000003</v>
      </c>
      <c r="J11" s="7">
        <v>46.006</v>
      </c>
      <c r="K11" s="7">
        <v>71.516999999999996</v>
      </c>
      <c r="L11" s="7">
        <v>61.308999999999997</v>
      </c>
      <c r="M11" s="7">
        <v>53.308999999999997</v>
      </c>
      <c r="N11" s="7">
        <v>46.670999999999999</v>
      </c>
      <c r="O11" s="7">
        <v>33.817999999999998</v>
      </c>
      <c r="P11" s="7">
        <v>49.786000000000001</v>
      </c>
      <c r="Q11" s="7">
        <v>39.533999999999999</v>
      </c>
      <c r="R11" s="7">
        <v>56.901000000000003</v>
      </c>
      <c r="S11" s="7">
        <v>48.677</v>
      </c>
      <c r="T11" s="7">
        <v>53.701999999999998</v>
      </c>
      <c r="U11" s="7">
        <v>62.860999999999997</v>
      </c>
      <c r="V11" s="7">
        <v>46.505000000000003</v>
      </c>
      <c r="W11" s="7">
        <v>57.652000000000001</v>
      </c>
      <c r="X11" s="7">
        <v>47.46</v>
      </c>
      <c r="Y11" s="7">
        <v>70.828999999999994</v>
      </c>
      <c r="Z11" s="7">
        <v>29.498999999999999</v>
      </c>
      <c r="AA11" s="7">
        <v>65.174000000000007</v>
      </c>
      <c r="AB11" s="7">
        <v>110.346</v>
      </c>
      <c r="AC11" s="7">
        <v>49.476999999999997</v>
      </c>
      <c r="AD11" s="7">
        <v>104.43899999999999</v>
      </c>
      <c r="AE11" s="7">
        <v>70.692999999999998</v>
      </c>
      <c r="AF11" s="7">
        <v>48.015999999999998</v>
      </c>
      <c r="AG11" s="7">
        <v>56.8</v>
      </c>
      <c r="AH11" s="91">
        <v>39.634</v>
      </c>
    </row>
    <row r="12" spans="1:39" ht="15" x14ac:dyDescent="0.25">
      <c r="A12" s="106">
        <v>45597</v>
      </c>
      <c r="B12" s="204"/>
      <c r="C12" s="204">
        <v>46</v>
      </c>
      <c r="D12" s="218">
        <v>52</v>
      </c>
      <c r="E12" s="8">
        <v>63.817999999999998</v>
      </c>
      <c r="F12" s="8">
        <v>38.749000000000002</v>
      </c>
      <c r="G12" s="8">
        <v>57.156999999999996</v>
      </c>
      <c r="H12" s="7">
        <v>50.802999999999997</v>
      </c>
      <c r="I12" s="7">
        <v>64.994</v>
      </c>
      <c r="J12" s="7">
        <v>55.569000000000003</v>
      </c>
      <c r="K12" s="7">
        <v>53.962000000000003</v>
      </c>
      <c r="L12" s="7">
        <v>56.664999999999999</v>
      </c>
      <c r="M12" s="7">
        <v>53.424999999999997</v>
      </c>
      <c r="N12" s="7">
        <v>45.042999999999999</v>
      </c>
      <c r="O12" s="7">
        <v>47.393000000000001</v>
      </c>
      <c r="P12" s="7">
        <v>46.493000000000002</v>
      </c>
      <c r="Q12" s="7">
        <v>45.875999999999998</v>
      </c>
      <c r="R12" s="7">
        <v>78.632000000000005</v>
      </c>
      <c r="S12" s="7">
        <v>49.975000000000001</v>
      </c>
      <c r="T12" s="7">
        <v>47.363999999999997</v>
      </c>
      <c r="U12" s="7">
        <v>53.338999999999999</v>
      </c>
      <c r="V12" s="7">
        <v>51.921999999999997</v>
      </c>
      <c r="W12" s="7">
        <v>60.515000000000001</v>
      </c>
      <c r="X12" s="7">
        <v>52.686999999999998</v>
      </c>
      <c r="Y12" s="7">
        <v>66</v>
      </c>
      <c r="Z12" s="7">
        <v>43.186999999999998</v>
      </c>
      <c r="AA12" s="7">
        <v>50.893999999999998</v>
      </c>
      <c r="AB12" s="7">
        <v>62.683999999999997</v>
      </c>
      <c r="AC12" s="7">
        <v>46.853999999999999</v>
      </c>
      <c r="AD12" s="7">
        <v>101.83499999999999</v>
      </c>
      <c r="AE12" s="7">
        <v>60.789000000000001</v>
      </c>
      <c r="AF12" s="7">
        <v>51.86</v>
      </c>
      <c r="AG12" s="7">
        <v>51.847000000000001</v>
      </c>
      <c r="AH12" s="91">
        <v>48.790999999999997</v>
      </c>
    </row>
    <row r="13" spans="1:39" ht="15" x14ac:dyDescent="0.25">
      <c r="A13" s="106">
        <v>45627</v>
      </c>
      <c r="B13" s="204"/>
      <c r="C13" s="204">
        <v>33</v>
      </c>
      <c r="D13" s="218">
        <v>34</v>
      </c>
      <c r="E13" s="8">
        <v>54.207999999999998</v>
      </c>
      <c r="F13" s="8">
        <v>31.434999999999999</v>
      </c>
      <c r="G13" s="8">
        <v>48.301000000000002</v>
      </c>
      <c r="H13" s="7">
        <v>40.265000000000001</v>
      </c>
      <c r="I13" s="7">
        <v>64.811000000000007</v>
      </c>
      <c r="J13" s="7">
        <v>53.064999999999998</v>
      </c>
      <c r="K13" s="7">
        <v>43.853999999999999</v>
      </c>
      <c r="L13" s="7">
        <v>50.703000000000003</v>
      </c>
      <c r="M13" s="7">
        <v>48.07</v>
      </c>
      <c r="N13" s="7">
        <v>35.847000000000001</v>
      </c>
      <c r="O13" s="7">
        <v>38.25</v>
      </c>
      <c r="P13" s="7">
        <v>39.709000000000003</v>
      </c>
      <c r="Q13" s="7">
        <v>40.652000000000001</v>
      </c>
      <c r="R13" s="7">
        <v>48.848999999999997</v>
      </c>
      <c r="S13" s="7">
        <v>44.896000000000001</v>
      </c>
      <c r="T13" s="7">
        <v>40.107999999999997</v>
      </c>
      <c r="U13" s="7">
        <v>40.061999999999998</v>
      </c>
      <c r="V13" s="7">
        <v>43.058999999999997</v>
      </c>
      <c r="W13" s="7">
        <v>50.036999999999999</v>
      </c>
      <c r="X13" s="7">
        <v>46.149000000000001</v>
      </c>
      <c r="Y13" s="7">
        <v>55.027000000000001</v>
      </c>
      <c r="Z13" s="7">
        <v>34.646000000000001</v>
      </c>
      <c r="AA13" s="7">
        <v>41.143000000000001</v>
      </c>
      <c r="AB13" s="7">
        <v>48.908000000000001</v>
      </c>
      <c r="AC13" s="7">
        <v>40.445</v>
      </c>
      <c r="AD13" s="7">
        <v>65.228999999999999</v>
      </c>
      <c r="AE13" s="7">
        <v>55.526000000000003</v>
      </c>
      <c r="AF13" s="7">
        <v>42.604999999999997</v>
      </c>
      <c r="AG13" s="7">
        <v>44.899000000000001</v>
      </c>
      <c r="AH13" s="91">
        <v>42.527000000000001</v>
      </c>
    </row>
    <row r="14" spans="1:39" ht="15" x14ac:dyDescent="0.25">
      <c r="A14" s="106">
        <v>45658</v>
      </c>
      <c r="B14" s="204"/>
      <c r="C14" s="204">
        <v>40</v>
      </c>
      <c r="D14" s="218">
        <v>42</v>
      </c>
      <c r="E14" s="8">
        <v>47.377000000000002</v>
      </c>
      <c r="F14" s="8">
        <v>28.638000000000002</v>
      </c>
      <c r="G14" s="8">
        <v>43.750999999999998</v>
      </c>
      <c r="H14" s="7">
        <v>34.81</v>
      </c>
      <c r="I14" s="7">
        <v>54.554000000000002</v>
      </c>
      <c r="J14" s="7">
        <v>68.238</v>
      </c>
      <c r="K14" s="7">
        <v>38.816000000000003</v>
      </c>
      <c r="L14" s="7">
        <v>44.75</v>
      </c>
      <c r="M14" s="7">
        <v>43.747</v>
      </c>
      <c r="N14" s="7">
        <v>30.376000000000001</v>
      </c>
      <c r="O14" s="7">
        <v>30.98</v>
      </c>
      <c r="P14" s="7">
        <v>34.142000000000003</v>
      </c>
      <c r="Q14" s="7">
        <v>36.856000000000002</v>
      </c>
      <c r="R14" s="7">
        <v>41.63</v>
      </c>
      <c r="S14" s="7">
        <v>45.991</v>
      </c>
      <c r="T14" s="7">
        <v>35.841000000000001</v>
      </c>
      <c r="U14" s="7">
        <v>31.585999999999999</v>
      </c>
      <c r="V14" s="7">
        <v>40.030999999999999</v>
      </c>
      <c r="W14" s="7">
        <v>44.158999999999999</v>
      </c>
      <c r="X14" s="7">
        <v>42.363</v>
      </c>
      <c r="Y14" s="7">
        <v>52.518999999999998</v>
      </c>
      <c r="Z14" s="7">
        <v>28.957000000000001</v>
      </c>
      <c r="AA14" s="7">
        <v>37.658000000000001</v>
      </c>
      <c r="AB14" s="7">
        <v>46.421999999999997</v>
      </c>
      <c r="AC14" s="7">
        <v>36.453000000000003</v>
      </c>
      <c r="AD14" s="7">
        <v>55.131999999999998</v>
      </c>
      <c r="AE14" s="7">
        <v>49.079000000000001</v>
      </c>
      <c r="AF14" s="7">
        <v>37.673000000000002</v>
      </c>
      <c r="AG14" s="7">
        <v>40.308</v>
      </c>
      <c r="AH14" s="91">
        <v>37.229999999999997</v>
      </c>
    </row>
    <row r="15" spans="1:39" ht="15" x14ac:dyDescent="0.25">
      <c r="A15" s="106">
        <v>45689</v>
      </c>
      <c r="B15" s="204"/>
      <c r="C15" s="204">
        <v>42</v>
      </c>
      <c r="D15" s="218">
        <v>43</v>
      </c>
      <c r="E15" s="8">
        <v>49.484000000000002</v>
      </c>
      <c r="F15" s="8">
        <v>30.22</v>
      </c>
      <c r="G15" s="8">
        <v>41.904000000000003</v>
      </c>
      <c r="H15" s="7">
        <v>51.612000000000002</v>
      </c>
      <c r="I15" s="7">
        <v>65.516000000000005</v>
      </c>
      <c r="J15" s="7">
        <v>49.817999999999998</v>
      </c>
      <c r="K15" s="7">
        <v>36.447000000000003</v>
      </c>
      <c r="L15" s="7">
        <v>44.438000000000002</v>
      </c>
      <c r="M15" s="7">
        <v>49.167000000000002</v>
      </c>
      <c r="N15" s="7">
        <v>30.951000000000001</v>
      </c>
      <c r="O15" s="7">
        <v>31.018999999999998</v>
      </c>
      <c r="P15" s="7">
        <v>44.317</v>
      </c>
      <c r="Q15" s="7">
        <v>35.420999999999999</v>
      </c>
      <c r="R15" s="7">
        <v>40.164999999999999</v>
      </c>
      <c r="S15" s="7">
        <v>43.167000000000002</v>
      </c>
      <c r="T15" s="7">
        <v>39.335000000000001</v>
      </c>
      <c r="U15" s="7">
        <v>30.611999999999998</v>
      </c>
      <c r="V15" s="7">
        <v>42.4</v>
      </c>
      <c r="W15" s="7">
        <v>41.673000000000002</v>
      </c>
      <c r="X15" s="7">
        <v>43.701999999999998</v>
      </c>
      <c r="Y15" s="7">
        <v>51.363</v>
      </c>
      <c r="Z15" s="7">
        <v>30.143000000000001</v>
      </c>
      <c r="AA15" s="7">
        <v>44.677999999999997</v>
      </c>
      <c r="AB15" s="7">
        <v>56.506</v>
      </c>
      <c r="AC15" s="7">
        <v>48.247999999999998</v>
      </c>
      <c r="AD15" s="7">
        <v>95.256</v>
      </c>
      <c r="AE15" s="7">
        <v>51.28</v>
      </c>
      <c r="AF15" s="7">
        <v>37.094999999999999</v>
      </c>
      <c r="AG15" s="7">
        <v>39.823</v>
      </c>
      <c r="AH15" s="91">
        <v>40.222000000000001</v>
      </c>
    </row>
    <row r="16" spans="1:39" ht="15" x14ac:dyDescent="0.25">
      <c r="A16" s="106">
        <v>45717</v>
      </c>
      <c r="B16" s="204"/>
      <c r="C16" s="204">
        <v>68</v>
      </c>
      <c r="D16" s="218">
        <v>85</v>
      </c>
      <c r="E16" s="8">
        <v>126.348</v>
      </c>
      <c r="F16" s="8">
        <v>93.45</v>
      </c>
      <c r="G16" s="8">
        <v>104.074</v>
      </c>
      <c r="H16" s="7">
        <v>112.14</v>
      </c>
      <c r="I16" s="7">
        <v>100.288</v>
      </c>
      <c r="J16" s="7">
        <v>107.309</v>
      </c>
      <c r="K16" s="7">
        <v>80.814999999999998</v>
      </c>
      <c r="L16" s="7">
        <v>83.27</v>
      </c>
      <c r="M16" s="7">
        <v>74.188000000000002</v>
      </c>
      <c r="N16" s="7">
        <v>66.665999999999997</v>
      </c>
      <c r="O16" s="7">
        <v>55.656999999999996</v>
      </c>
      <c r="P16" s="7">
        <v>70.319999999999993</v>
      </c>
      <c r="Q16" s="7">
        <v>100.535</v>
      </c>
      <c r="R16" s="7">
        <v>87.084999999999994</v>
      </c>
      <c r="S16" s="7">
        <v>68.926000000000002</v>
      </c>
      <c r="T16" s="7">
        <v>96.100999999999999</v>
      </c>
      <c r="U16" s="7">
        <v>52.53</v>
      </c>
      <c r="V16" s="7">
        <v>81.305000000000007</v>
      </c>
      <c r="W16" s="7">
        <v>67.188999999999993</v>
      </c>
      <c r="X16" s="7">
        <v>74.433999999999997</v>
      </c>
      <c r="Y16" s="7">
        <v>103.884</v>
      </c>
      <c r="Z16" s="7">
        <v>62.823999999999998</v>
      </c>
      <c r="AA16" s="7">
        <v>75.444000000000003</v>
      </c>
      <c r="AB16" s="7">
        <v>98.590999999999994</v>
      </c>
      <c r="AC16" s="7">
        <v>92.180999999999997</v>
      </c>
      <c r="AD16" s="7">
        <v>343.86900000000003</v>
      </c>
      <c r="AE16" s="7">
        <v>75.037999999999997</v>
      </c>
      <c r="AF16" s="7">
        <v>71.546000000000006</v>
      </c>
      <c r="AG16" s="7">
        <v>98.352000000000004</v>
      </c>
      <c r="AH16" s="91">
        <v>60.938000000000002</v>
      </c>
    </row>
    <row r="17" spans="1:34" ht="15" x14ac:dyDescent="0.25">
      <c r="A17" s="106">
        <v>45748</v>
      </c>
      <c r="B17" s="204"/>
      <c r="C17" s="204">
        <v>91</v>
      </c>
      <c r="D17" s="218">
        <v>111</v>
      </c>
      <c r="E17" s="8">
        <v>127.819</v>
      </c>
      <c r="F17" s="8">
        <v>161.74700000000001</v>
      </c>
      <c r="G17" s="8">
        <v>128.822</v>
      </c>
      <c r="H17" s="7">
        <v>94.965000000000003</v>
      </c>
      <c r="I17" s="7">
        <v>155.02799999999999</v>
      </c>
      <c r="J17" s="7">
        <v>131.96</v>
      </c>
      <c r="K17" s="7">
        <v>145.84299999999999</v>
      </c>
      <c r="L17" s="7">
        <v>103.369</v>
      </c>
      <c r="M17" s="7">
        <v>106.81699999999999</v>
      </c>
      <c r="N17" s="7">
        <v>102.27500000000001</v>
      </c>
      <c r="O17" s="7">
        <v>87.444999999999993</v>
      </c>
      <c r="P17" s="7">
        <v>96.632000000000005</v>
      </c>
      <c r="Q17" s="7">
        <v>155.94300000000001</v>
      </c>
      <c r="R17" s="7">
        <v>124.77200000000001</v>
      </c>
      <c r="S17" s="7">
        <v>131.38399999999999</v>
      </c>
      <c r="T17" s="7">
        <v>97.266999999999996</v>
      </c>
      <c r="U17" s="7">
        <v>56.713000000000001</v>
      </c>
      <c r="V17" s="7">
        <v>121.6</v>
      </c>
      <c r="W17" s="7">
        <v>88.77</v>
      </c>
      <c r="X17" s="7">
        <v>205.60499999999999</v>
      </c>
      <c r="Y17" s="7">
        <v>176.17699999999999</v>
      </c>
      <c r="Z17" s="7">
        <v>67.343000000000004</v>
      </c>
      <c r="AA17" s="7">
        <v>97.370999999999995</v>
      </c>
      <c r="AB17" s="7">
        <v>100.48699999999999</v>
      </c>
      <c r="AC17" s="7">
        <v>139.387</v>
      </c>
      <c r="AD17" s="7">
        <v>551.35199999999998</v>
      </c>
      <c r="AE17" s="7">
        <v>98.286000000000001</v>
      </c>
      <c r="AF17" s="7">
        <v>264.82400000000001</v>
      </c>
      <c r="AG17" s="7">
        <v>122.73</v>
      </c>
      <c r="AH17" s="91">
        <v>81.466999999999999</v>
      </c>
    </row>
    <row r="18" spans="1:34" ht="15" x14ac:dyDescent="0.25">
      <c r="A18" s="106">
        <v>45778</v>
      </c>
      <c r="B18" s="204"/>
      <c r="C18" s="204">
        <v>165</v>
      </c>
      <c r="D18" s="218">
        <v>239</v>
      </c>
      <c r="E18" s="8">
        <v>209.815</v>
      </c>
      <c r="F18" s="8">
        <v>315.76600000000002</v>
      </c>
      <c r="G18" s="8">
        <v>225.58500000000001</v>
      </c>
      <c r="H18" s="7">
        <v>150.57</v>
      </c>
      <c r="I18" s="7">
        <v>243.38800000000001</v>
      </c>
      <c r="J18" s="7">
        <v>435.62700000000001</v>
      </c>
      <c r="K18" s="7">
        <v>218.11500000000001</v>
      </c>
      <c r="L18" s="7">
        <v>332.19099999999997</v>
      </c>
      <c r="M18" s="7">
        <v>169.459</v>
      </c>
      <c r="N18" s="7">
        <v>164.55</v>
      </c>
      <c r="O18" s="7">
        <v>65.343999999999994</v>
      </c>
      <c r="P18" s="7">
        <v>81.394999999999996</v>
      </c>
      <c r="Q18" s="7">
        <v>129.36500000000001</v>
      </c>
      <c r="R18" s="7">
        <v>260.161</v>
      </c>
      <c r="S18" s="7">
        <v>271.40699999999998</v>
      </c>
      <c r="T18" s="7">
        <v>194.58199999999999</v>
      </c>
      <c r="U18" s="7">
        <v>128.75299999999999</v>
      </c>
      <c r="V18" s="7">
        <v>190.97800000000001</v>
      </c>
      <c r="W18" s="7">
        <v>64.245999999999995</v>
      </c>
      <c r="X18" s="7">
        <v>348.46600000000001</v>
      </c>
      <c r="Y18" s="7">
        <v>218.852</v>
      </c>
      <c r="Z18" s="7">
        <v>84.545000000000002</v>
      </c>
      <c r="AA18" s="7">
        <v>215.98500000000001</v>
      </c>
      <c r="AB18" s="7">
        <v>212.88499999999999</v>
      </c>
      <c r="AC18" s="7">
        <v>390.81900000000002</v>
      </c>
      <c r="AD18" s="7">
        <v>583.82500000000005</v>
      </c>
      <c r="AE18" s="7">
        <v>256.18799999999999</v>
      </c>
      <c r="AF18" s="7">
        <v>174.667</v>
      </c>
      <c r="AG18" s="7">
        <v>161.874</v>
      </c>
      <c r="AH18" s="91">
        <v>106.78</v>
      </c>
    </row>
    <row r="19" spans="1:34" ht="15" x14ac:dyDescent="0.25">
      <c r="A19" s="106">
        <v>45809</v>
      </c>
      <c r="B19" s="204"/>
      <c r="C19" s="204">
        <v>249</v>
      </c>
      <c r="D19" s="218">
        <v>389</v>
      </c>
      <c r="E19" s="8">
        <v>84.132999999999996</v>
      </c>
      <c r="F19" s="8">
        <v>495.053</v>
      </c>
      <c r="G19" s="8">
        <v>186.34700000000001</v>
      </c>
      <c r="H19" s="7">
        <v>582.27499999999998</v>
      </c>
      <c r="I19" s="7">
        <v>680.19500000000005</v>
      </c>
      <c r="J19" s="7">
        <v>824.18399999999997</v>
      </c>
      <c r="K19" s="7">
        <v>419.53699999999998</v>
      </c>
      <c r="L19" s="7">
        <v>750.17399999999998</v>
      </c>
      <c r="M19" s="7">
        <v>235.13900000000001</v>
      </c>
      <c r="N19" s="7">
        <v>149.84299999999999</v>
      </c>
      <c r="O19" s="7">
        <v>201.56299999999999</v>
      </c>
      <c r="P19" s="7">
        <v>279.50799999999998</v>
      </c>
      <c r="Q19" s="7">
        <v>255.065</v>
      </c>
      <c r="R19" s="7">
        <v>474.52800000000002</v>
      </c>
      <c r="S19" s="7">
        <v>322.16699999999997</v>
      </c>
      <c r="T19" s="7">
        <v>75.631</v>
      </c>
      <c r="U19" s="7">
        <v>322.202</v>
      </c>
      <c r="V19" s="7">
        <v>545.476</v>
      </c>
      <c r="W19" s="7">
        <v>284.94400000000002</v>
      </c>
      <c r="X19" s="7">
        <v>689.24599999999998</v>
      </c>
      <c r="Y19" s="7">
        <v>208.81899999999999</v>
      </c>
      <c r="Z19" s="7">
        <v>96.227999999999994</v>
      </c>
      <c r="AA19" s="7">
        <v>531.572</v>
      </c>
      <c r="AB19" s="7">
        <v>346.029</v>
      </c>
      <c r="AC19" s="7">
        <v>437.86799999999999</v>
      </c>
      <c r="AD19" s="7">
        <v>875.779</v>
      </c>
      <c r="AE19" s="7">
        <v>455.37299999999999</v>
      </c>
      <c r="AF19" s="7">
        <v>341.68599999999998</v>
      </c>
      <c r="AG19" s="7">
        <v>383.54399999999998</v>
      </c>
      <c r="AH19" s="91">
        <v>396.11500000000001</v>
      </c>
    </row>
    <row r="20" spans="1:34" ht="15" x14ac:dyDescent="0.25">
      <c r="A20" s="106">
        <v>45839</v>
      </c>
      <c r="B20" s="204"/>
      <c r="C20" s="204">
        <v>92</v>
      </c>
      <c r="D20" s="218">
        <v>161</v>
      </c>
      <c r="E20" s="8">
        <v>42.375</v>
      </c>
      <c r="F20" s="8">
        <v>264.81299999999999</v>
      </c>
      <c r="G20" s="8">
        <v>34.359000000000002</v>
      </c>
      <c r="H20" s="7">
        <v>576.65</v>
      </c>
      <c r="I20" s="7">
        <v>323.53699999999998</v>
      </c>
      <c r="J20" s="7">
        <v>339.46</v>
      </c>
      <c r="K20" s="7">
        <v>423.995</v>
      </c>
      <c r="L20" s="7">
        <v>402.02100000000002</v>
      </c>
      <c r="M20" s="7">
        <v>72.754999999999995</v>
      </c>
      <c r="N20" s="7">
        <v>37.835000000000001</v>
      </c>
      <c r="O20" s="7">
        <v>88.730999999999995</v>
      </c>
      <c r="P20" s="7">
        <v>109.986</v>
      </c>
      <c r="Q20" s="7">
        <v>189.184</v>
      </c>
      <c r="R20" s="7">
        <v>302.38099999999997</v>
      </c>
      <c r="S20" s="7">
        <v>83.472999999999999</v>
      </c>
      <c r="T20" s="7">
        <v>9.0429999999999993</v>
      </c>
      <c r="U20" s="7">
        <v>242.05799999999999</v>
      </c>
      <c r="V20" s="7">
        <v>392.755</v>
      </c>
      <c r="W20" s="7">
        <v>215.09200000000001</v>
      </c>
      <c r="X20" s="7">
        <v>834.33799999999997</v>
      </c>
      <c r="Y20" s="7">
        <v>82.42</v>
      </c>
      <c r="Z20" s="7">
        <v>35.634</v>
      </c>
      <c r="AA20" s="7">
        <v>305.67200000000003</v>
      </c>
      <c r="AB20" s="7">
        <v>153.291</v>
      </c>
      <c r="AC20" s="7">
        <v>130.619</v>
      </c>
      <c r="AD20" s="7">
        <v>410.7</v>
      </c>
      <c r="AE20" s="7">
        <v>200.87799999999999</v>
      </c>
      <c r="AF20" s="7">
        <v>251.62</v>
      </c>
      <c r="AG20" s="7">
        <v>188.74600000000001</v>
      </c>
      <c r="AH20" s="91">
        <v>191.899</v>
      </c>
    </row>
    <row r="21" spans="1:34" ht="15" x14ac:dyDescent="0.25">
      <c r="A21" s="106">
        <v>45870</v>
      </c>
      <c r="B21" s="204"/>
      <c r="C21" s="204">
        <v>45</v>
      </c>
      <c r="D21" s="218">
        <v>66</v>
      </c>
      <c r="E21" s="8">
        <v>28.43</v>
      </c>
      <c r="F21" s="8">
        <v>198.721</v>
      </c>
      <c r="G21" s="8">
        <v>31.058</v>
      </c>
      <c r="H21" s="7">
        <v>181.51499999999999</v>
      </c>
      <c r="I21" s="7">
        <v>103.182</v>
      </c>
      <c r="J21" s="7">
        <v>168.767</v>
      </c>
      <c r="K21" s="7">
        <v>138.411</v>
      </c>
      <c r="L21" s="7">
        <v>135.102</v>
      </c>
      <c r="M21" s="7">
        <v>40.487000000000002</v>
      </c>
      <c r="N21" s="7">
        <v>24.504000000000001</v>
      </c>
      <c r="O21" s="7">
        <v>39.558</v>
      </c>
      <c r="P21" s="7">
        <v>43.725999999999999</v>
      </c>
      <c r="Q21" s="7">
        <v>73.753</v>
      </c>
      <c r="R21" s="7">
        <v>96.307000000000002</v>
      </c>
      <c r="S21" s="7">
        <v>48.478999999999999</v>
      </c>
      <c r="T21" s="7">
        <v>28.885999999999999</v>
      </c>
      <c r="U21" s="7">
        <v>72.436999999999998</v>
      </c>
      <c r="V21" s="7">
        <v>122.227</v>
      </c>
      <c r="W21" s="7">
        <v>69.507999999999996</v>
      </c>
      <c r="X21" s="7">
        <v>219.82300000000001</v>
      </c>
      <c r="Y21" s="7">
        <v>40.978999999999999</v>
      </c>
      <c r="Z21" s="7">
        <v>23.391999999999999</v>
      </c>
      <c r="AA21" s="7">
        <v>110.74299999999999</v>
      </c>
      <c r="AB21" s="7">
        <v>57.795999999999999</v>
      </c>
      <c r="AC21" s="7">
        <v>64.043000000000006</v>
      </c>
      <c r="AD21" s="7">
        <v>147.292</v>
      </c>
      <c r="AE21" s="7">
        <v>73.316999999999993</v>
      </c>
      <c r="AF21" s="7">
        <v>95.393000000000001</v>
      </c>
      <c r="AG21" s="7">
        <v>68.691000000000003</v>
      </c>
      <c r="AH21" s="91">
        <v>88.224999999999994</v>
      </c>
    </row>
    <row r="22" spans="1:34" ht="15" x14ac:dyDescent="0.25">
      <c r="A22" s="106">
        <v>45901</v>
      </c>
      <c r="B22" s="204"/>
      <c r="C22" s="204">
        <v>34</v>
      </c>
      <c r="D22" s="218">
        <v>43</v>
      </c>
      <c r="E22" s="8">
        <v>29.302</v>
      </c>
      <c r="F22" s="8">
        <v>79.212999999999994</v>
      </c>
      <c r="G22" s="8">
        <v>26.837</v>
      </c>
      <c r="H22" s="7">
        <v>75.257999999999996</v>
      </c>
      <c r="I22" s="7">
        <v>62.277000000000001</v>
      </c>
      <c r="J22" s="7">
        <v>106.902</v>
      </c>
      <c r="K22" s="7">
        <v>62.537999999999997</v>
      </c>
      <c r="L22" s="7">
        <v>93.495999999999995</v>
      </c>
      <c r="M22" s="7">
        <v>46.374000000000002</v>
      </c>
      <c r="N22" s="7">
        <v>21.294</v>
      </c>
      <c r="O22" s="7">
        <v>35.680999999999997</v>
      </c>
      <c r="P22" s="7">
        <v>40.576999999999998</v>
      </c>
      <c r="Q22" s="7">
        <v>59.798999999999999</v>
      </c>
      <c r="R22" s="7">
        <v>54.133000000000003</v>
      </c>
      <c r="S22" s="7">
        <v>39.07</v>
      </c>
      <c r="T22" s="7">
        <v>25.533999999999999</v>
      </c>
      <c r="U22" s="7">
        <v>55.988</v>
      </c>
      <c r="V22" s="7">
        <v>56.438000000000002</v>
      </c>
      <c r="W22" s="7">
        <v>44.533999999999999</v>
      </c>
      <c r="X22" s="7">
        <v>94.39</v>
      </c>
      <c r="Y22" s="7">
        <v>30.631</v>
      </c>
      <c r="Z22" s="7">
        <v>27.984999999999999</v>
      </c>
      <c r="AA22" s="7">
        <v>76.686000000000007</v>
      </c>
      <c r="AB22" s="7">
        <v>39.499000000000002</v>
      </c>
      <c r="AC22" s="7">
        <v>61.186</v>
      </c>
      <c r="AD22" s="7">
        <v>99.823999999999998</v>
      </c>
      <c r="AE22" s="7">
        <v>44.021999999999998</v>
      </c>
      <c r="AF22" s="7">
        <v>65.649000000000001</v>
      </c>
      <c r="AG22" s="7">
        <v>46.911000000000001</v>
      </c>
      <c r="AH22" s="91">
        <v>69.281000000000006</v>
      </c>
    </row>
    <row r="23" spans="1:34" ht="15" x14ac:dyDescent="0.25">
      <c r="A23" s="106">
        <v>45931</v>
      </c>
      <c r="B23" s="204"/>
      <c r="C23" s="204">
        <v>45</v>
      </c>
      <c r="D23" s="218">
        <v>52</v>
      </c>
      <c r="E23" s="8">
        <v>28.771000000000001</v>
      </c>
      <c r="F23" s="8">
        <v>66.75</v>
      </c>
      <c r="G23" s="8">
        <v>55.423999999999999</v>
      </c>
      <c r="H23" s="7">
        <v>66.105999999999995</v>
      </c>
      <c r="I23" s="7">
        <v>60.301000000000002</v>
      </c>
      <c r="J23" s="7">
        <v>97.754999999999995</v>
      </c>
      <c r="K23" s="7">
        <v>63.408999999999999</v>
      </c>
      <c r="L23" s="7">
        <v>63.844999999999999</v>
      </c>
      <c r="M23" s="7">
        <v>48.298000000000002</v>
      </c>
      <c r="N23" s="7">
        <v>25.739000000000001</v>
      </c>
      <c r="O23" s="7">
        <v>40.006999999999998</v>
      </c>
      <c r="P23" s="7">
        <v>33.311999999999998</v>
      </c>
      <c r="Q23" s="7">
        <v>58.932000000000002</v>
      </c>
      <c r="R23" s="7">
        <v>52.917000000000002</v>
      </c>
      <c r="S23" s="7">
        <v>60.578000000000003</v>
      </c>
      <c r="T23" s="7">
        <v>53.731000000000002</v>
      </c>
      <c r="U23" s="7">
        <v>47.67</v>
      </c>
      <c r="V23" s="7">
        <v>58.357999999999997</v>
      </c>
      <c r="W23" s="7">
        <v>38.186</v>
      </c>
      <c r="X23" s="7">
        <v>85.504999999999995</v>
      </c>
      <c r="Y23" s="7">
        <v>34.223999999999997</v>
      </c>
      <c r="Z23" s="7">
        <v>49.689</v>
      </c>
      <c r="AA23" s="7">
        <v>129.09399999999999</v>
      </c>
      <c r="AB23" s="7">
        <v>50.267000000000003</v>
      </c>
      <c r="AC23" s="7">
        <v>100.149</v>
      </c>
      <c r="AD23" s="7">
        <v>111.122</v>
      </c>
      <c r="AE23" s="7">
        <v>51.975999999999999</v>
      </c>
      <c r="AF23" s="7">
        <v>62.067</v>
      </c>
      <c r="AG23" s="7">
        <v>44.884</v>
      </c>
      <c r="AH23" s="91">
        <v>46.576000000000001</v>
      </c>
    </row>
    <row r="24" spans="1:34" ht="15" x14ac:dyDescent="0.25">
      <c r="A24" s="106">
        <v>45962</v>
      </c>
      <c r="B24" s="204"/>
      <c r="C24" s="204">
        <v>47</v>
      </c>
      <c r="D24" s="218">
        <v>50</v>
      </c>
      <c r="E24" s="8">
        <v>35.256999999999998</v>
      </c>
      <c r="F24" s="8">
        <v>60.771999999999998</v>
      </c>
      <c r="G24" s="8">
        <v>47.116</v>
      </c>
      <c r="H24" s="7">
        <v>63.573999999999998</v>
      </c>
      <c r="I24" s="7">
        <v>66.272000000000006</v>
      </c>
      <c r="J24" s="7">
        <v>72.344999999999999</v>
      </c>
      <c r="K24" s="7">
        <v>58.134</v>
      </c>
      <c r="L24" s="7">
        <v>60.805999999999997</v>
      </c>
      <c r="M24" s="7">
        <v>43.738999999999997</v>
      </c>
      <c r="N24" s="7">
        <v>38.628999999999998</v>
      </c>
      <c r="O24" s="7">
        <v>37.22</v>
      </c>
      <c r="P24" s="7">
        <v>38.265000000000001</v>
      </c>
      <c r="Q24" s="7">
        <v>83.203000000000003</v>
      </c>
      <c r="R24" s="7">
        <v>53.155000000000001</v>
      </c>
      <c r="S24" s="7">
        <v>51.823999999999998</v>
      </c>
      <c r="T24" s="7">
        <v>45.012999999999998</v>
      </c>
      <c r="U24" s="7">
        <v>52.481000000000002</v>
      </c>
      <c r="V24" s="7">
        <v>60.179000000000002</v>
      </c>
      <c r="W24" s="7">
        <v>44.994</v>
      </c>
      <c r="X24" s="7">
        <v>76.454999999999998</v>
      </c>
      <c r="Y24" s="7">
        <v>45.741999999999997</v>
      </c>
      <c r="Z24" s="7">
        <v>38.195999999999998</v>
      </c>
      <c r="AA24" s="7">
        <v>73.513000000000005</v>
      </c>
      <c r="AB24" s="7">
        <v>46.862000000000002</v>
      </c>
      <c r="AC24" s="7">
        <v>99.162000000000006</v>
      </c>
      <c r="AD24" s="7">
        <v>91.372</v>
      </c>
      <c r="AE24" s="7">
        <v>54.822000000000003</v>
      </c>
      <c r="AF24" s="7">
        <v>55.692999999999998</v>
      </c>
      <c r="AG24" s="7">
        <v>53.002000000000002</v>
      </c>
      <c r="AH24" s="91">
        <v>56.835000000000001</v>
      </c>
    </row>
    <row r="25" spans="1:34" ht="15" x14ac:dyDescent="0.25">
      <c r="A25" s="106">
        <v>45992</v>
      </c>
      <c r="B25" s="204"/>
      <c r="C25" s="204">
        <v>34</v>
      </c>
      <c r="D25" s="218">
        <v>34</v>
      </c>
      <c r="E25" s="8">
        <v>30.811</v>
      </c>
      <c r="F25" s="8">
        <v>51.618000000000002</v>
      </c>
      <c r="G25" s="8">
        <v>36.460999999999999</v>
      </c>
      <c r="H25" s="7">
        <v>63.457999999999998</v>
      </c>
      <c r="I25" s="7">
        <v>64.100999999999999</v>
      </c>
      <c r="J25" s="7">
        <v>60.088000000000001</v>
      </c>
      <c r="K25" s="7">
        <v>52.128</v>
      </c>
      <c r="L25" s="7">
        <v>54.673000000000002</v>
      </c>
      <c r="M25" s="7">
        <v>35.548000000000002</v>
      </c>
      <c r="N25" s="7">
        <v>31.219000000000001</v>
      </c>
      <c r="O25" s="7">
        <v>30.855</v>
      </c>
      <c r="P25" s="7">
        <v>33.229999999999997</v>
      </c>
      <c r="Q25" s="7">
        <v>49.965000000000003</v>
      </c>
      <c r="R25" s="7">
        <v>47.893000000000001</v>
      </c>
      <c r="S25" s="7">
        <v>44.170999999999999</v>
      </c>
      <c r="T25" s="7">
        <v>32.225999999999999</v>
      </c>
      <c r="U25" s="7">
        <v>43.628999999999998</v>
      </c>
      <c r="V25" s="7">
        <v>49.603000000000002</v>
      </c>
      <c r="W25" s="7">
        <v>39.454999999999998</v>
      </c>
      <c r="X25" s="7">
        <v>65.691000000000003</v>
      </c>
      <c r="Y25" s="7">
        <v>38.927999999999997</v>
      </c>
      <c r="Z25" s="7">
        <v>29.375</v>
      </c>
      <c r="AA25" s="7">
        <v>57.383000000000003</v>
      </c>
      <c r="AB25" s="7">
        <v>40.372</v>
      </c>
      <c r="AC25" s="7">
        <v>63.015999999999998</v>
      </c>
      <c r="AD25" s="7">
        <v>83.194000000000003</v>
      </c>
      <c r="AE25" s="7">
        <v>45.24</v>
      </c>
      <c r="AF25" s="7">
        <v>48.41</v>
      </c>
      <c r="AG25" s="7">
        <v>46.604999999999997</v>
      </c>
      <c r="AH25" s="91">
        <v>48.021999999999998</v>
      </c>
    </row>
    <row r="26" spans="1:34" ht="15" x14ac:dyDescent="0.25">
      <c r="A26" s="106">
        <v>46023</v>
      </c>
      <c r="B26" s="204"/>
      <c r="C26" s="204">
        <v>42</v>
      </c>
      <c r="D26" s="218">
        <v>42</v>
      </c>
      <c r="E26" s="8">
        <v>28.12</v>
      </c>
      <c r="F26" s="8">
        <v>46.716000000000001</v>
      </c>
      <c r="G26" s="8">
        <v>33.865000000000002</v>
      </c>
      <c r="H26" s="7">
        <v>53.466000000000001</v>
      </c>
      <c r="I26" s="7">
        <v>77.691000000000003</v>
      </c>
      <c r="J26" s="7">
        <v>53.031999999999996</v>
      </c>
      <c r="K26" s="7">
        <v>45.978999999999999</v>
      </c>
      <c r="L26" s="7">
        <v>49.482999999999997</v>
      </c>
      <c r="M26" s="7">
        <v>31.536000000000001</v>
      </c>
      <c r="N26" s="7">
        <v>26.564</v>
      </c>
      <c r="O26" s="7">
        <v>27.667999999999999</v>
      </c>
      <c r="P26" s="7">
        <v>30.193000000000001</v>
      </c>
      <c r="Q26" s="7">
        <v>42.527000000000001</v>
      </c>
      <c r="R26" s="7">
        <v>48.673000000000002</v>
      </c>
      <c r="S26" s="7">
        <v>41.296999999999997</v>
      </c>
      <c r="T26" s="7">
        <v>27.015999999999998</v>
      </c>
      <c r="U26" s="7">
        <v>40.241999999999997</v>
      </c>
      <c r="V26" s="7">
        <v>43.600999999999999</v>
      </c>
      <c r="W26" s="7">
        <v>36.372</v>
      </c>
      <c r="X26" s="7">
        <v>60.905000000000001</v>
      </c>
      <c r="Y26" s="7">
        <v>33.241</v>
      </c>
      <c r="Z26" s="7">
        <v>26.55</v>
      </c>
      <c r="AA26" s="7">
        <v>53.453000000000003</v>
      </c>
      <c r="AB26" s="7">
        <v>34.048000000000002</v>
      </c>
      <c r="AC26" s="7">
        <v>52.823</v>
      </c>
      <c r="AD26" s="7">
        <v>72.846999999999994</v>
      </c>
      <c r="AE26" s="7">
        <v>37.612000000000002</v>
      </c>
      <c r="AF26" s="7">
        <v>43.350999999999999</v>
      </c>
      <c r="AG26" s="7">
        <v>40.805999999999997</v>
      </c>
      <c r="AH26" s="91">
        <v>41.743000000000002</v>
      </c>
    </row>
    <row r="27" spans="1:34" ht="15" x14ac:dyDescent="0.25">
      <c r="A27" s="106">
        <v>46054</v>
      </c>
      <c r="B27" s="204"/>
      <c r="C27" s="204">
        <v>43</v>
      </c>
      <c r="D27" s="218">
        <v>43</v>
      </c>
      <c r="E27" s="8">
        <v>29.838000000000001</v>
      </c>
      <c r="F27" s="8">
        <v>44.337000000000003</v>
      </c>
      <c r="G27" s="8">
        <v>50.893000000000001</v>
      </c>
      <c r="H27" s="7">
        <v>64.575999999999993</v>
      </c>
      <c r="I27" s="7">
        <v>59.985999999999997</v>
      </c>
      <c r="J27" s="7">
        <v>49.429000000000002</v>
      </c>
      <c r="K27" s="7">
        <v>46.003999999999998</v>
      </c>
      <c r="L27" s="7">
        <v>53.726999999999997</v>
      </c>
      <c r="M27" s="7">
        <v>31.744</v>
      </c>
      <c r="N27" s="7">
        <v>27.460999999999999</v>
      </c>
      <c r="O27" s="7">
        <v>39.808999999999997</v>
      </c>
      <c r="P27" s="7">
        <v>31.956</v>
      </c>
      <c r="Q27" s="7">
        <v>41.848999999999997</v>
      </c>
      <c r="R27" s="7">
        <v>45.412999999999997</v>
      </c>
      <c r="S27" s="7">
        <v>44.536000000000001</v>
      </c>
      <c r="T27" s="7">
        <v>27.07</v>
      </c>
      <c r="U27" s="7">
        <v>40.533999999999999</v>
      </c>
      <c r="V27" s="7">
        <v>41.136000000000003</v>
      </c>
      <c r="W27" s="7">
        <v>37.777999999999999</v>
      </c>
      <c r="X27" s="7">
        <v>57.843000000000004</v>
      </c>
      <c r="Y27" s="7">
        <v>33.645000000000003</v>
      </c>
      <c r="Z27" s="7">
        <v>37.042999999999999</v>
      </c>
      <c r="AA27" s="7">
        <v>62.445</v>
      </c>
      <c r="AB27" s="7">
        <v>47.645000000000003</v>
      </c>
      <c r="AC27" s="7">
        <v>91.13</v>
      </c>
      <c r="AD27" s="7">
        <v>70.912000000000006</v>
      </c>
      <c r="AE27" s="7">
        <v>38.755000000000003</v>
      </c>
      <c r="AF27" s="7">
        <v>42.268999999999998</v>
      </c>
      <c r="AG27" s="7">
        <v>43.317</v>
      </c>
      <c r="AH27" s="91">
        <v>41.543999999999997</v>
      </c>
    </row>
    <row r="28" spans="1:34" ht="15" x14ac:dyDescent="0.25">
      <c r="A28" s="106">
        <v>46082</v>
      </c>
      <c r="B28" s="204"/>
      <c r="C28" s="204">
        <v>85</v>
      </c>
      <c r="D28" s="218">
        <v>85</v>
      </c>
      <c r="E28" s="8">
        <v>87.093000000000004</v>
      </c>
      <c r="F28" s="8">
        <v>107.53700000000001</v>
      </c>
      <c r="G28" s="8">
        <v>111.325</v>
      </c>
      <c r="H28" s="7">
        <v>99.274000000000001</v>
      </c>
      <c r="I28" s="7">
        <v>114.004</v>
      </c>
      <c r="J28" s="7">
        <v>97.013999999999996</v>
      </c>
      <c r="K28" s="7">
        <v>84.272999999999996</v>
      </c>
      <c r="L28" s="7">
        <v>79.150999999999996</v>
      </c>
      <c r="M28" s="7">
        <v>66.227000000000004</v>
      </c>
      <c r="N28" s="7">
        <v>52.151000000000003</v>
      </c>
      <c r="O28" s="7">
        <v>65.558000000000007</v>
      </c>
      <c r="P28" s="7">
        <v>95.960999999999999</v>
      </c>
      <c r="Q28" s="7">
        <v>86.947999999999993</v>
      </c>
      <c r="R28" s="7">
        <v>73.075000000000003</v>
      </c>
      <c r="S28" s="7">
        <v>100.586</v>
      </c>
      <c r="T28" s="7">
        <v>48.912999999999997</v>
      </c>
      <c r="U28" s="7">
        <v>79.936000000000007</v>
      </c>
      <c r="V28" s="7">
        <v>66.423000000000002</v>
      </c>
      <c r="W28" s="7">
        <v>65.087000000000003</v>
      </c>
      <c r="X28" s="7">
        <v>111.911</v>
      </c>
      <c r="Y28" s="7">
        <v>65.766999999999996</v>
      </c>
      <c r="Z28" s="7">
        <v>68.197999999999993</v>
      </c>
      <c r="AA28" s="7">
        <v>105.697</v>
      </c>
      <c r="AB28" s="7">
        <v>91.143000000000001</v>
      </c>
      <c r="AC28" s="7">
        <v>326.22800000000001</v>
      </c>
      <c r="AD28" s="7">
        <v>95.070999999999998</v>
      </c>
      <c r="AE28" s="7">
        <v>73.075999999999993</v>
      </c>
      <c r="AF28" s="7">
        <v>99.414000000000001</v>
      </c>
      <c r="AG28" s="7">
        <v>63.924999999999997</v>
      </c>
      <c r="AH28" s="91">
        <v>117.742</v>
      </c>
    </row>
    <row r="29" spans="1:34" ht="15" x14ac:dyDescent="0.25">
      <c r="A29" s="106">
        <v>46113</v>
      </c>
      <c r="B29" s="204"/>
      <c r="C29" s="204">
        <v>111</v>
      </c>
      <c r="D29" s="218">
        <v>111</v>
      </c>
      <c r="E29" s="8">
        <v>163.40700000000001</v>
      </c>
      <c r="F29" s="8">
        <v>137.899</v>
      </c>
      <c r="G29" s="8">
        <v>94.3</v>
      </c>
      <c r="H29" s="7">
        <v>156.45699999999999</v>
      </c>
      <c r="I29" s="7">
        <v>137.62100000000001</v>
      </c>
      <c r="J29" s="7">
        <v>162.518</v>
      </c>
      <c r="K29" s="7">
        <v>104.67700000000001</v>
      </c>
      <c r="L29" s="7">
        <v>113.245</v>
      </c>
      <c r="M29" s="7">
        <v>99.602999999999994</v>
      </c>
      <c r="N29" s="7">
        <v>83.492999999999995</v>
      </c>
      <c r="O29" s="7">
        <v>91.075000000000003</v>
      </c>
      <c r="P29" s="7">
        <v>151.114</v>
      </c>
      <c r="Q29" s="7">
        <v>124.886</v>
      </c>
      <c r="R29" s="7">
        <v>134.69800000000001</v>
      </c>
      <c r="S29" s="7">
        <v>100.375</v>
      </c>
      <c r="T29" s="7">
        <v>53.26</v>
      </c>
      <c r="U29" s="7">
        <v>116.77</v>
      </c>
      <c r="V29" s="7">
        <v>86.546000000000006</v>
      </c>
      <c r="W29" s="7">
        <v>198.315</v>
      </c>
      <c r="X29" s="7">
        <v>186.97200000000001</v>
      </c>
      <c r="Y29" s="7">
        <v>68.978999999999999</v>
      </c>
      <c r="Z29" s="7">
        <v>89.688999999999993</v>
      </c>
      <c r="AA29" s="7">
        <v>109.759</v>
      </c>
      <c r="AB29" s="7">
        <v>137.87799999999999</v>
      </c>
      <c r="AC29" s="7">
        <v>541.35699999999997</v>
      </c>
      <c r="AD29" s="7">
        <v>120.268</v>
      </c>
      <c r="AE29" s="7">
        <v>265.26400000000001</v>
      </c>
      <c r="AF29" s="7">
        <v>125.1</v>
      </c>
      <c r="AG29" s="7">
        <v>81.965000000000003</v>
      </c>
      <c r="AH29" s="91">
        <v>115.664</v>
      </c>
    </row>
    <row r="30" spans="1:34" ht="15" x14ac:dyDescent="0.25">
      <c r="A30" s="106">
        <v>46143</v>
      </c>
      <c r="B30" s="204"/>
      <c r="C30" s="204">
        <v>239</v>
      </c>
      <c r="D30" s="218">
        <v>239</v>
      </c>
      <c r="E30" s="8">
        <v>296.17200000000003</v>
      </c>
      <c r="F30" s="8">
        <v>237.03700000000001</v>
      </c>
      <c r="G30" s="8">
        <v>149.86000000000001</v>
      </c>
      <c r="H30" s="7">
        <v>241.85</v>
      </c>
      <c r="I30" s="7">
        <v>455.56700000000001</v>
      </c>
      <c r="J30" s="7">
        <v>252.65600000000001</v>
      </c>
      <c r="K30" s="7">
        <v>334.98399999999998</v>
      </c>
      <c r="L30" s="7">
        <v>188.798</v>
      </c>
      <c r="M30" s="7">
        <v>158.648</v>
      </c>
      <c r="N30" s="7">
        <v>56.137</v>
      </c>
      <c r="O30" s="7">
        <v>74.513999999999996</v>
      </c>
      <c r="P30" s="7">
        <v>122.116</v>
      </c>
      <c r="Q30" s="7">
        <v>253.48099999999999</v>
      </c>
      <c r="R30" s="7">
        <v>289.86700000000002</v>
      </c>
      <c r="S30" s="7">
        <v>206.672</v>
      </c>
      <c r="T30" s="7">
        <v>123.607</v>
      </c>
      <c r="U30" s="7">
        <v>180.89400000000001</v>
      </c>
      <c r="V30" s="7">
        <v>62.844000000000001</v>
      </c>
      <c r="W30" s="7">
        <v>332.54899999999998</v>
      </c>
      <c r="X30" s="7">
        <v>237.74100000000001</v>
      </c>
      <c r="Y30" s="7">
        <v>88.486000000000004</v>
      </c>
      <c r="Z30" s="7">
        <v>192.19499999999999</v>
      </c>
      <c r="AA30" s="7">
        <v>241.84100000000001</v>
      </c>
      <c r="AB30" s="7">
        <v>384.54300000000001</v>
      </c>
      <c r="AC30" s="7">
        <v>560.24900000000002</v>
      </c>
      <c r="AD30" s="7">
        <v>321.54399999999998</v>
      </c>
      <c r="AE30" s="7">
        <v>175.72800000000001</v>
      </c>
      <c r="AF30" s="7">
        <v>166.50800000000001</v>
      </c>
      <c r="AG30" s="7">
        <v>103.312</v>
      </c>
      <c r="AH30" s="91">
        <v>184.208</v>
      </c>
    </row>
    <row r="31" spans="1:34" ht="15" x14ac:dyDescent="0.25">
      <c r="A31" s="106">
        <v>46174</v>
      </c>
      <c r="B31" s="204"/>
      <c r="C31" s="204">
        <v>389</v>
      </c>
      <c r="D31" s="218">
        <v>389</v>
      </c>
      <c r="E31" s="8">
        <v>478.75900000000001</v>
      </c>
      <c r="F31" s="8">
        <v>192.96100000000001</v>
      </c>
      <c r="G31" s="8">
        <v>578.85900000000004</v>
      </c>
      <c r="H31" s="7">
        <v>680.80399999999997</v>
      </c>
      <c r="I31" s="7">
        <v>851.08299999999997</v>
      </c>
      <c r="J31" s="7">
        <v>466.30599999999998</v>
      </c>
      <c r="K31" s="7">
        <v>752.17600000000004</v>
      </c>
      <c r="L31" s="7">
        <v>248.102</v>
      </c>
      <c r="M31" s="7">
        <v>158.83600000000001</v>
      </c>
      <c r="N31" s="7">
        <v>187.87899999999999</v>
      </c>
      <c r="O31" s="7">
        <v>259.161</v>
      </c>
      <c r="P31" s="7">
        <v>250.048</v>
      </c>
      <c r="Q31" s="7">
        <v>461.459</v>
      </c>
      <c r="R31" s="7">
        <v>330.54199999999997</v>
      </c>
      <c r="S31" s="7">
        <v>81.421000000000006</v>
      </c>
      <c r="T31" s="7">
        <v>312.87099999999998</v>
      </c>
      <c r="U31" s="7">
        <v>541.71500000000003</v>
      </c>
      <c r="V31" s="7">
        <v>283.79399999999998</v>
      </c>
      <c r="W31" s="7">
        <v>656.51900000000001</v>
      </c>
      <c r="X31" s="7">
        <v>217.202</v>
      </c>
      <c r="Y31" s="7">
        <v>106.41200000000001</v>
      </c>
      <c r="Z31" s="7">
        <v>489.01</v>
      </c>
      <c r="AA31" s="7">
        <v>358.59399999999999</v>
      </c>
      <c r="AB31" s="7">
        <v>424.983</v>
      </c>
      <c r="AC31" s="7">
        <v>868.53399999999999</v>
      </c>
      <c r="AD31" s="7">
        <v>503.16899999999998</v>
      </c>
      <c r="AE31" s="7">
        <v>346.78</v>
      </c>
      <c r="AF31" s="7">
        <v>391.38600000000002</v>
      </c>
      <c r="AG31" s="7">
        <v>395.82600000000002</v>
      </c>
      <c r="AH31" s="91">
        <v>79.194999999999993</v>
      </c>
    </row>
    <row r="32" spans="1:34" ht="15" x14ac:dyDescent="0.25">
      <c r="A32" s="106">
        <v>46204</v>
      </c>
      <c r="B32" s="204"/>
      <c r="C32" s="204">
        <v>161</v>
      </c>
      <c r="D32" s="218">
        <v>161</v>
      </c>
      <c r="E32" s="8">
        <v>267.36799999999999</v>
      </c>
      <c r="F32" s="8">
        <v>37.786000000000001</v>
      </c>
      <c r="G32" s="8">
        <v>575.15</v>
      </c>
      <c r="H32" s="7">
        <v>323.286</v>
      </c>
      <c r="I32" s="7">
        <v>357.22</v>
      </c>
      <c r="J32" s="7">
        <v>438.298</v>
      </c>
      <c r="K32" s="7">
        <v>403.13900000000001</v>
      </c>
      <c r="L32" s="7">
        <v>76.512</v>
      </c>
      <c r="M32" s="7">
        <v>42.7</v>
      </c>
      <c r="N32" s="7">
        <v>86.117999999999995</v>
      </c>
      <c r="O32" s="7">
        <v>103.794</v>
      </c>
      <c r="P32" s="7">
        <v>187.35599999999999</v>
      </c>
      <c r="Q32" s="7">
        <v>323.31200000000001</v>
      </c>
      <c r="R32" s="7">
        <v>85.548000000000002</v>
      </c>
      <c r="S32" s="7">
        <v>11.21</v>
      </c>
      <c r="T32" s="7">
        <v>238.96600000000001</v>
      </c>
      <c r="U32" s="7">
        <v>406.42599999999999</v>
      </c>
      <c r="V32" s="7">
        <v>216.92599999999999</v>
      </c>
      <c r="W32" s="7">
        <v>822.35</v>
      </c>
      <c r="X32" s="7">
        <v>86.337999999999994</v>
      </c>
      <c r="Y32" s="7">
        <v>40.662999999999997</v>
      </c>
      <c r="Z32" s="7">
        <v>300.70299999999997</v>
      </c>
      <c r="AA32" s="7">
        <v>157.43600000000001</v>
      </c>
      <c r="AB32" s="7">
        <v>130.733</v>
      </c>
      <c r="AC32" s="7">
        <v>424.16</v>
      </c>
      <c r="AD32" s="7">
        <v>213.578</v>
      </c>
      <c r="AE32" s="7">
        <v>250.37700000000001</v>
      </c>
      <c r="AF32" s="7">
        <v>191.624</v>
      </c>
      <c r="AG32" s="7">
        <v>202.05099999999999</v>
      </c>
      <c r="AH32" s="91">
        <v>39.753</v>
      </c>
    </row>
    <row r="33" spans="1:34" ht="15" x14ac:dyDescent="0.25">
      <c r="A33" s="106">
        <v>46235</v>
      </c>
      <c r="B33" s="207"/>
      <c r="C33" s="207">
        <v>66</v>
      </c>
      <c r="D33" s="218">
        <v>66</v>
      </c>
      <c r="E33" s="8">
        <v>202.59700000000001</v>
      </c>
      <c r="F33" s="8">
        <v>32.878</v>
      </c>
      <c r="G33" s="8">
        <v>181.33500000000001</v>
      </c>
      <c r="H33" s="7">
        <v>102.908</v>
      </c>
      <c r="I33" s="7">
        <v>173.57499999999999</v>
      </c>
      <c r="J33" s="7">
        <v>143.94300000000001</v>
      </c>
      <c r="K33" s="7">
        <v>135.619</v>
      </c>
      <c r="L33" s="7">
        <v>42.658999999999999</v>
      </c>
      <c r="M33" s="7">
        <v>25.744</v>
      </c>
      <c r="N33" s="7">
        <v>36.634999999999998</v>
      </c>
      <c r="O33" s="7">
        <v>41.600999999999999</v>
      </c>
      <c r="P33" s="7">
        <v>72.400000000000006</v>
      </c>
      <c r="Q33" s="7">
        <v>99.451999999999998</v>
      </c>
      <c r="R33" s="7">
        <v>49.853999999999999</v>
      </c>
      <c r="S33" s="7">
        <v>30.709</v>
      </c>
      <c r="T33" s="7">
        <v>70.95</v>
      </c>
      <c r="U33" s="7">
        <v>127.747</v>
      </c>
      <c r="V33" s="7">
        <v>69.427999999999997</v>
      </c>
      <c r="W33" s="7">
        <v>217.351</v>
      </c>
      <c r="X33" s="7">
        <v>44.100999999999999</v>
      </c>
      <c r="Y33" s="7">
        <v>25.933</v>
      </c>
      <c r="Z33" s="7">
        <v>107.995</v>
      </c>
      <c r="AA33" s="7">
        <v>60.075000000000003</v>
      </c>
      <c r="AB33" s="7">
        <v>63.969000000000001</v>
      </c>
      <c r="AC33" s="7">
        <v>151.01</v>
      </c>
      <c r="AD33" s="7">
        <v>82.111000000000004</v>
      </c>
      <c r="AE33" s="7">
        <v>96.462000000000003</v>
      </c>
      <c r="AF33" s="7">
        <v>70.403000000000006</v>
      </c>
      <c r="AG33" s="7">
        <v>93.936000000000007</v>
      </c>
      <c r="AH33" s="91">
        <v>26.231000000000002</v>
      </c>
    </row>
    <row r="34" spans="1:34" ht="15" x14ac:dyDescent="0.25">
      <c r="A34" s="106">
        <v>46266</v>
      </c>
      <c r="B34" s="204"/>
      <c r="C34" s="204">
        <v>43</v>
      </c>
      <c r="D34" s="218">
        <v>43</v>
      </c>
      <c r="E34" s="8">
        <v>80.866</v>
      </c>
      <c r="F34" s="8">
        <v>29.042000000000002</v>
      </c>
      <c r="G34" s="8">
        <v>75.102000000000004</v>
      </c>
      <c r="H34" s="7">
        <v>62.06</v>
      </c>
      <c r="I34" s="7">
        <v>107.892</v>
      </c>
      <c r="J34" s="7">
        <v>66.503</v>
      </c>
      <c r="K34" s="7">
        <v>93.941000000000003</v>
      </c>
      <c r="L34" s="7">
        <v>48.258000000000003</v>
      </c>
      <c r="M34" s="7">
        <v>22.035</v>
      </c>
      <c r="N34" s="7">
        <v>34.03</v>
      </c>
      <c r="O34" s="7">
        <v>38.613</v>
      </c>
      <c r="P34" s="7">
        <v>58.564999999999998</v>
      </c>
      <c r="Q34" s="7">
        <v>55.21</v>
      </c>
      <c r="R34" s="7">
        <v>40.207000000000001</v>
      </c>
      <c r="S34" s="7">
        <v>27.984999999999999</v>
      </c>
      <c r="T34" s="7">
        <v>54.707999999999998</v>
      </c>
      <c r="U34" s="7">
        <v>57.113</v>
      </c>
      <c r="V34" s="7">
        <v>44.247999999999998</v>
      </c>
      <c r="W34" s="7">
        <v>93.033000000000001</v>
      </c>
      <c r="X34" s="7">
        <v>33.256</v>
      </c>
      <c r="Y34" s="7">
        <v>29.11</v>
      </c>
      <c r="Z34" s="7">
        <v>74.38</v>
      </c>
      <c r="AA34" s="7">
        <v>41.308</v>
      </c>
      <c r="AB34" s="7">
        <v>60.957000000000001</v>
      </c>
      <c r="AC34" s="7">
        <v>98.632999999999996</v>
      </c>
      <c r="AD34" s="7">
        <v>51.319000000000003</v>
      </c>
      <c r="AE34" s="7">
        <v>66.305000000000007</v>
      </c>
      <c r="AF34" s="7">
        <v>48.243000000000002</v>
      </c>
      <c r="AG34" s="7">
        <v>71.125</v>
      </c>
      <c r="AH34" s="91">
        <v>26.741</v>
      </c>
    </row>
    <row r="35" spans="1:34" ht="15" x14ac:dyDescent="0.25">
      <c r="A35" s="106">
        <v>46296</v>
      </c>
      <c r="B35" s="204"/>
      <c r="C35" s="204">
        <v>45</v>
      </c>
      <c r="D35" s="218">
        <v>52</v>
      </c>
      <c r="E35" s="8">
        <v>67.025000000000006</v>
      </c>
      <c r="F35" s="8">
        <v>56.904000000000003</v>
      </c>
      <c r="G35" s="8">
        <v>65.986000000000004</v>
      </c>
      <c r="H35" s="7">
        <v>60.125</v>
      </c>
      <c r="I35" s="7">
        <v>100.92100000000001</v>
      </c>
      <c r="J35" s="7">
        <v>66.974999999999994</v>
      </c>
      <c r="K35" s="7">
        <v>64.215999999999994</v>
      </c>
      <c r="L35" s="7">
        <v>50.094999999999999</v>
      </c>
      <c r="M35" s="7">
        <v>26.265999999999998</v>
      </c>
      <c r="N35" s="7">
        <v>38.881999999999998</v>
      </c>
      <c r="O35" s="7">
        <v>31.33</v>
      </c>
      <c r="P35" s="7">
        <v>57.613999999999997</v>
      </c>
      <c r="Q35" s="7">
        <v>53.59</v>
      </c>
      <c r="R35" s="7">
        <v>61.820999999999998</v>
      </c>
      <c r="S35" s="7">
        <v>54.838999999999999</v>
      </c>
      <c r="T35" s="7">
        <v>46.573999999999998</v>
      </c>
      <c r="U35" s="7">
        <v>57.901000000000003</v>
      </c>
      <c r="V35" s="7">
        <v>37.911000000000001</v>
      </c>
      <c r="W35" s="7">
        <v>84.292000000000002</v>
      </c>
      <c r="X35" s="7">
        <v>37.707000000000001</v>
      </c>
      <c r="Y35" s="7">
        <v>52.582000000000001</v>
      </c>
      <c r="Z35" s="7">
        <v>126.76</v>
      </c>
      <c r="AA35" s="7">
        <v>51.954999999999998</v>
      </c>
      <c r="AB35" s="7">
        <v>99.905000000000001</v>
      </c>
      <c r="AC35" s="7">
        <v>112.184</v>
      </c>
      <c r="AD35" s="7">
        <v>58.905999999999999</v>
      </c>
      <c r="AE35" s="7">
        <v>62.595999999999997</v>
      </c>
      <c r="AF35" s="7">
        <v>46.110999999999997</v>
      </c>
      <c r="AG35" s="7">
        <v>47.88</v>
      </c>
      <c r="AH35" s="91">
        <v>26.518000000000001</v>
      </c>
    </row>
    <row r="36" spans="1:34" ht="15" x14ac:dyDescent="0.25">
      <c r="A36" s="106">
        <v>46327</v>
      </c>
      <c r="B36" s="208"/>
      <c r="C36" s="208">
        <v>47</v>
      </c>
      <c r="D36" s="218">
        <v>50</v>
      </c>
      <c r="E36" s="7">
        <v>61.381999999999998</v>
      </c>
      <c r="F36" s="7">
        <v>48.267000000000003</v>
      </c>
      <c r="G36" s="7">
        <v>63.457999999999998</v>
      </c>
      <c r="H36" s="7">
        <v>66.072000000000003</v>
      </c>
      <c r="I36" s="7">
        <v>73.867999999999995</v>
      </c>
      <c r="J36" s="7">
        <v>61.121000000000002</v>
      </c>
      <c r="K36" s="7">
        <v>61.119</v>
      </c>
      <c r="L36" s="7">
        <v>45.46</v>
      </c>
      <c r="M36" s="7">
        <v>39.027999999999999</v>
      </c>
      <c r="N36" s="7">
        <v>36.081000000000003</v>
      </c>
      <c r="O36" s="7">
        <v>36.771999999999998</v>
      </c>
      <c r="P36" s="7">
        <v>80.653999999999996</v>
      </c>
      <c r="Q36" s="7">
        <v>53.712000000000003</v>
      </c>
      <c r="R36" s="7">
        <v>52.747</v>
      </c>
      <c r="S36" s="7">
        <v>46.04</v>
      </c>
      <c r="T36" s="7">
        <v>51.505000000000003</v>
      </c>
      <c r="U36" s="7">
        <v>60.53</v>
      </c>
      <c r="V36" s="7">
        <v>44.673999999999999</v>
      </c>
      <c r="W36" s="7">
        <v>75.460999999999999</v>
      </c>
      <c r="X36" s="7">
        <v>50.624000000000002</v>
      </c>
      <c r="Y36" s="7">
        <v>40.322000000000003</v>
      </c>
      <c r="Z36" s="7">
        <v>71.924999999999997</v>
      </c>
      <c r="AA36" s="7">
        <v>48.179000000000002</v>
      </c>
      <c r="AB36" s="7">
        <v>99.024000000000001</v>
      </c>
      <c r="AC36" s="7">
        <v>91.51</v>
      </c>
      <c r="AD36" s="7">
        <v>60.731999999999999</v>
      </c>
      <c r="AE36" s="91">
        <v>56.09</v>
      </c>
      <c r="AF36" s="7">
        <v>54.069000000000003</v>
      </c>
      <c r="AG36" s="7">
        <v>57.814999999999998</v>
      </c>
      <c r="AH36" s="7">
        <v>33.421999999999997</v>
      </c>
    </row>
    <row r="37" spans="1:34" ht="15" x14ac:dyDescent="0.25">
      <c r="A37" s="106">
        <v>46357</v>
      </c>
      <c r="B37" s="208"/>
      <c r="C37" s="208">
        <v>34</v>
      </c>
      <c r="D37" s="218">
        <v>34</v>
      </c>
      <c r="E37" s="7">
        <v>51.823999999999998</v>
      </c>
      <c r="F37" s="7">
        <v>37.488</v>
      </c>
      <c r="G37" s="7">
        <v>63.314</v>
      </c>
      <c r="H37" s="7">
        <v>63.912999999999997</v>
      </c>
      <c r="I37" s="7">
        <v>61.183999999999997</v>
      </c>
      <c r="J37" s="7">
        <v>54.902999999999999</v>
      </c>
      <c r="K37" s="7">
        <v>54.966000000000001</v>
      </c>
      <c r="L37" s="7">
        <v>36.734000000000002</v>
      </c>
      <c r="M37" s="7">
        <v>31.795999999999999</v>
      </c>
      <c r="N37" s="7">
        <v>29.803999999999998</v>
      </c>
      <c r="O37" s="7">
        <v>31.826000000000001</v>
      </c>
      <c r="P37" s="7">
        <v>47.445</v>
      </c>
      <c r="Q37" s="7">
        <v>48.258000000000003</v>
      </c>
      <c r="R37" s="7">
        <v>44.982999999999997</v>
      </c>
      <c r="S37" s="7">
        <v>33.087000000000003</v>
      </c>
      <c r="T37" s="7">
        <v>42.744</v>
      </c>
      <c r="U37" s="7">
        <v>49.713000000000001</v>
      </c>
      <c r="V37" s="7">
        <v>39.131999999999998</v>
      </c>
      <c r="W37" s="7">
        <v>64.801000000000002</v>
      </c>
      <c r="X37" s="7">
        <v>42.195999999999998</v>
      </c>
      <c r="Y37" s="7">
        <v>30.93</v>
      </c>
      <c r="Z37" s="7">
        <v>55.929000000000002</v>
      </c>
      <c r="AA37" s="7">
        <v>41.558</v>
      </c>
      <c r="AB37" s="7">
        <v>62.808999999999997</v>
      </c>
      <c r="AC37" s="7">
        <v>83.778999999999996</v>
      </c>
      <c r="AD37" s="7">
        <v>50.64</v>
      </c>
      <c r="AE37" s="91">
        <v>48.747999999999998</v>
      </c>
      <c r="AF37" s="7">
        <v>47.58</v>
      </c>
      <c r="AG37" s="7">
        <v>49.371000000000002</v>
      </c>
      <c r="AH37" s="7">
        <v>29.099</v>
      </c>
    </row>
    <row r="38" spans="1:34" ht="15" x14ac:dyDescent="0.25">
      <c r="A38" s="106">
        <v>46388</v>
      </c>
      <c r="B38" s="208"/>
      <c r="C38" s="208">
        <v>42</v>
      </c>
      <c r="D38" s="218">
        <v>42</v>
      </c>
      <c r="E38" s="7">
        <v>46.875999999999998</v>
      </c>
      <c r="F38" s="7">
        <v>34.807000000000002</v>
      </c>
      <c r="G38" s="7">
        <v>53.371000000000002</v>
      </c>
      <c r="H38" s="7">
        <v>77.506</v>
      </c>
      <c r="I38" s="7">
        <v>53.893999999999998</v>
      </c>
      <c r="J38" s="7">
        <v>48.405000000000001</v>
      </c>
      <c r="K38" s="7">
        <v>49.750999999999998</v>
      </c>
      <c r="L38" s="7">
        <v>32.590000000000003</v>
      </c>
      <c r="M38" s="7">
        <v>26.962</v>
      </c>
      <c r="N38" s="7">
        <v>26.724</v>
      </c>
      <c r="O38" s="7">
        <v>28.911999999999999</v>
      </c>
      <c r="P38" s="7">
        <v>41.421999999999997</v>
      </c>
      <c r="Q38" s="7">
        <v>49.262</v>
      </c>
      <c r="R38" s="7">
        <v>42.026000000000003</v>
      </c>
      <c r="S38" s="7">
        <v>27.760999999999999</v>
      </c>
      <c r="T38" s="7">
        <v>39.445</v>
      </c>
      <c r="U38" s="7">
        <v>43.588999999999999</v>
      </c>
      <c r="V38" s="7">
        <v>36.058999999999997</v>
      </c>
      <c r="W38" s="7">
        <v>60.116</v>
      </c>
      <c r="X38" s="7">
        <v>35.011000000000003</v>
      </c>
      <c r="Y38" s="7">
        <v>27.890999999999998</v>
      </c>
      <c r="Z38" s="7">
        <v>52.12</v>
      </c>
      <c r="AA38" s="7">
        <v>35.622</v>
      </c>
      <c r="AB38" s="7">
        <v>52.613</v>
      </c>
      <c r="AC38" s="7">
        <v>72.986000000000004</v>
      </c>
      <c r="AD38" s="7">
        <v>43.658999999999999</v>
      </c>
      <c r="AE38" s="91">
        <v>43.634999999999998</v>
      </c>
      <c r="AF38" s="7">
        <v>41.671999999999997</v>
      </c>
      <c r="AG38" s="7">
        <v>42.661000000000001</v>
      </c>
      <c r="AH38" s="7">
        <v>26.568999999999999</v>
      </c>
    </row>
    <row r="39" spans="1:34" ht="15" x14ac:dyDescent="0.25">
      <c r="A39" s="106">
        <v>46419</v>
      </c>
      <c r="B39" s="208"/>
      <c r="C39" s="208">
        <v>43</v>
      </c>
      <c r="D39" s="218">
        <v>43</v>
      </c>
      <c r="E39" s="7">
        <v>44.249000000000002</v>
      </c>
      <c r="F39" s="7">
        <v>51.790999999999997</v>
      </c>
      <c r="G39" s="7">
        <v>64.483999999999995</v>
      </c>
      <c r="H39" s="7">
        <v>59.843000000000004</v>
      </c>
      <c r="I39" s="7">
        <v>50.116</v>
      </c>
      <c r="J39" s="7">
        <v>48.122</v>
      </c>
      <c r="K39" s="7">
        <v>53.944000000000003</v>
      </c>
      <c r="L39" s="7">
        <v>32.588999999999999</v>
      </c>
      <c r="M39" s="7">
        <v>27.597999999999999</v>
      </c>
      <c r="N39" s="7">
        <v>39.021999999999998</v>
      </c>
      <c r="O39" s="7">
        <v>30.891999999999999</v>
      </c>
      <c r="P39" s="7">
        <v>40.935000000000002</v>
      </c>
      <c r="Q39" s="7">
        <v>45.686999999999998</v>
      </c>
      <c r="R39" s="7">
        <v>45.173000000000002</v>
      </c>
      <c r="S39" s="7">
        <v>27.663</v>
      </c>
      <c r="T39" s="7">
        <v>39.237000000000002</v>
      </c>
      <c r="U39" s="7">
        <v>41.103000000000002</v>
      </c>
      <c r="V39" s="7">
        <v>37.267000000000003</v>
      </c>
      <c r="W39" s="7">
        <v>57.201000000000001</v>
      </c>
      <c r="X39" s="7">
        <v>35.1</v>
      </c>
      <c r="Y39" s="7">
        <v>37.465000000000003</v>
      </c>
      <c r="Z39" s="7">
        <v>61.234999999999999</v>
      </c>
      <c r="AA39" s="7">
        <v>48.543999999999997</v>
      </c>
      <c r="AB39" s="7">
        <v>90.840999999999994</v>
      </c>
      <c r="AC39" s="7">
        <v>70.986000000000004</v>
      </c>
      <c r="AD39" s="7">
        <v>42.829000000000001</v>
      </c>
      <c r="AE39" s="91">
        <v>42.488999999999997</v>
      </c>
      <c r="AF39" s="7">
        <v>43.600999999999999</v>
      </c>
      <c r="AG39" s="7">
        <v>42.398000000000003</v>
      </c>
      <c r="AH39" s="7">
        <v>28.56</v>
      </c>
    </row>
    <row r="40" spans="1:34" ht="15" x14ac:dyDescent="0.25">
      <c r="A40" s="106">
        <v>46447</v>
      </c>
      <c r="B40" s="208"/>
      <c r="C40" s="208">
        <v>85</v>
      </c>
      <c r="D40" s="218">
        <v>85</v>
      </c>
      <c r="E40" s="7">
        <v>106.9</v>
      </c>
      <c r="F40" s="7">
        <v>112.402</v>
      </c>
      <c r="G40" s="7">
        <v>99.162999999999997</v>
      </c>
      <c r="H40" s="7">
        <v>113.59399999999999</v>
      </c>
      <c r="I40" s="7">
        <v>92.409000000000006</v>
      </c>
      <c r="J40" s="7">
        <v>87.44</v>
      </c>
      <c r="K40" s="7">
        <v>79.38</v>
      </c>
      <c r="L40" s="7">
        <v>67.082999999999998</v>
      </c>
      <c r="M40" s="7">
        <v>51.847000000000001</v>
      </c>
      <c r="N40" s="7">
        <v>64.739000000000004</v>
      </c>
      <c r="O40" s="7">
        <v>94.638999999999996</v>
      </c>
      <c r="P40" s="7">
        <v>85.893000000000001</v>
      </c>
      <c r="Q40" s="7">
        <v>72.826999999999998</v>
      </c>
      <c r="R40" s="7">
        <v>101.495</v>
      </c>
      <c r="S40" s="7">
        <v>49.463999999999999</v>
      </c>
      <c r="T40" s="7">
        <v>79.113</v>
      </c>
      <c r="U40" s="7">
        <v>65.781000000000006</v>
      </c>
      <c r="V40" s="7">
        <v>64.673000000000002</v>
      </c>
      <c r="W40" s="7">
        <v>111.11</v>
      </c>
      <c r="X40" s="7">
        <v>67.387</v>
      </c>
      <c r="Y40" s="7">
        <v>69.242000000000004</v>
      </c>
      <c r="Z40" s="7">
        <v>104.301</v>
      </c>
      <c r="AA40" s="7">
        <v>92.119</v>
      </c>
      <c r="AB40" s="7">
        <v>325.48700000000002</v>
      </c>
      <c r="AC40" s="7">
        <v>94.367000000000004</v>
      </c>
      <c r="AD40" s="7">
        <v>77.561999999999998</v>
      </c>
      <c r="AE40" s="91">
        <v>99.34</v>
      </c>
      <c r="AF40" s="7">
        <v>64.582999999999998</v>
      </c>
      <c r="AG40" s="7">
        <v>117.04600000000001</v>
      </c>
      <c r="AH40" s="7">
        <v>85.585999999999999</v>
      </c>
    </row>
    <row r="41" spans="1:34" ht="15" x14ac:dyDescent="0.25">
      <c r="A41" s="106">
        <v>46478</v>
      </c>
      <c r="B41" s="208"/>
      <c r="C41" s="208">
        <v>111</v>
      </c>
      <c r="D41" s="218">
        <v>111</v>
      </c>
      <c r="E41" s="7">
        <v>134.46799999999999</v>
      </c>
      <c r="F41" s="7">
        <v>95.093999999999994</v>
      </c>
      <c r="G41" s="7">
        <v>156.29599999999999</v>
      </c>
      <c r="H41" s="7">
        <v>137.453</v>
      </c>
      <c r="I41" s="7">
        <v>162.095</v>
      </c>
      <c r="J41" s="7">
        <v>107.19</v>
      </c>
      <c r="K41" s="7">
        <v>113.496</v>
      </c>
      <c r="L41" s="7">
        <v>100.5</v>
      </c>
      <c r="M41" s="7">
        <v>82.108999999999995</v>
      </c>
      <c r="N41" s="7">
        <v>90.155000000000001</v>
      </c>
      <c r="O41" s="7">
        <v>149.71</v>
      </c>
      <c r="P41" s="7">
        <v>123.727</v>
      </c>
      <c r="Q41" s="7">
        <v>131.30099999999999</v>
      </c>
      <c r="R41" s="7">
        <v>101.083</v>
      </c>
      <c r="S41" s="7">
        <v>53.649000000000001</v>
      </c>
      <c r="T41" s="7">
        <v>115.828</v>
      </c>
      <c r="U41" s="7">
        <v>82.915000000000006</v>
      </c>
      <c r="V41" s="7">
        <v>197.47200000000001</v>
      </c>
      <c r="W41" s="7">
        <v>185.94900000000001</v>
      </c>
      <c r="X41" s="7">
        <v>70.584000000000003</v>
      </c>
      <c r="Y41" s="7">
        <v>88.355000000000004</v>
      </c>
      <c r="Z41" s="7">
        <v>107.39400000000001</v>
      </c>
      <c r="AA41" s="7">
        <v>138.94999999999999</v>
      </c>
      <c r="AB41" s="7">
        <v>540.06799999999998</v>
      </c>
      <c r="AC41" s="7">
        <v>117.49299999999999</v>
      </c>
      <c r="AD41" s="7">
        <v>272.50700000000001</v>
      </c>
      <c r="AE41" s="91">
        <v>125.173</v>
      </c>
      <c r="AF41" s="7">
        <v>82.497</v>
      </c>
      <c r="AG41" s="7">
        <v>115.499</v>
      </c>
      <c r="AH41" s="7">
        <v>161.60900000000001</v>
      </c>
    </row>
    <row r="42" spans="1:34" ht="15" x14ac:dyDescent="0.25">
      <c r="A42" s="106">
        <v>46508</v>
      </c>
      <c r="B42" s="208"/>
      <c r="C42" s="208">
        <v>239</v>
      </c>
      <c r="D42" s="218">
        <v>239</v>
      </c>
      <c r="E42" s="7">
        <v>230.14099999999999</v>
      </c>
      <c r="F42" s="7">
        <v>150.82900000000001</v>
      </c>
      <c r="G42" s="7">
        <v>241.285</v>
      </c>
      <c r="H42" s="7">
        <v>455.13299999999998</v>
      </c>
      <c r="I42" s="7">
        <v>245.30799999999999</v>
      </c>
      <c r="J42" s="7">
        <v>339.28800000000001</v>
      </c>
      <c r="K42" s="7">
        <v>189.178</v>
      </c>
      <c r="L42" s="7">
        <v>160.39500000000001</v>
      </c>
      <c r="M42" s="7">
        <v>54.658999999999999</v>
      </c>
      <c r="N42" s="7">
        <v>73.709999999999994</v>
      </c>
      <c r="O42" s="7">
        <v>120.64400000000001</v>
      </c>
      <c r="P42" s="7">
        <v>251.39</v>
      </c>
      <c r="Q42" s="7">
        <v>274.96899999999999</v>
      </c>
      <c r="R42" s="7">
        <v>207.77699999999999</v>
      </c>
      <c r="S42" s="7">
        <v>124.877</v>
      </c>
      <c r="T42" s="7">
        <v>179.48699999999999</v>
      </c>
      <c r="U42" s="7">
        <v>61.127000000000002</v>
      </c>
      <c r="V42" s="7">
        <v>331.40499999999997</v>
      </c>
      <c r="W42" s="7">
        <v>236.84200000000001</v>
      </c>
      <c r="X42" s="7">
        <v>90.091999999999999</v>
      </c>
      <c r="Y42" s="7">
        <v>178.59200000000001</v>
      </c>
      <c r="Z42" s="7">
        <v>225.82900000000001</v>
      </c>
      <c r="AA42" s="7">
        <v>386.202</v>
      </c>
      <c r="AB42" s="7">
        <v>559.43499999999995</v>
      </c>
      <c r="AC42" s="7">
        <v>305.27800000000002</v>
      </c>
      <c r="AD42" s="7">
        <v>181.01300000000001</v>
      </c>
      <c r="AE42" s="91">
        <v>166.72300000000001</v>
      </c>
      <c r="AF42" s="7">
        <v>104.02800000000001</v>
      </c>
      <c r="AG42" s="7">
        <v>176.45400000000001</v>
      </c>
      <c r="AH42" s="7">
        <v>292.96199999999999</v>
      </c>
    </row>
    <row r="43" spans="1:34" ht="15" x14ac:dyDescent="0.25">
      <c r="A43" s="106">
        <v>46539</v>
      </c>
      <c r="B43" s="208"/>
      <c r="C43" s="208">
        <v>389</v>
      </c>
      <c r="D43" s="218">
        <v>389</v>
      </c>
      <c r="E43" s="7">
        <v>198.661</v>
      </c>
      <c r="F43" s="7">
        <v>581.322</v>
      </c>
      <c r="G43" s="7">
        <v>680.63199999999995</v>
      </c>
      <c r="H43" s="7">
        <v>851.11699999999996</v>
      </c>
      <c r="I43" s="7">
        <v>462.27199999999999</v>
      </c>
      <c r="J43" s="7">
        <v>758.32600000000002</v>
      </c>
      <c r="K43" s="7">
        <v>248.255</v>
      </c>
      <c r="L43" s="7">
        <v>159.971</v>
      </c>
      <c r="M43" s="7">
        <v>184.77600000000001</v>
      </c>
      <c r="N43" s="7">
        <v>255.56399999999999</v>
      </c>
      <c r="O43" s="7">
        <v>248.77199999999999</v>
      </c>
      <c r="P43" s="7">
        <v>458.92599999999999</v>
      </c>
      <c r="Q43" s="7">
        <v>343.00200000000001</v>
      </c>
      <c r="R43" s="7">
        <v>81.888999999999996</v>
      </c>
      <c r="S43" s="7">
        <v>314.62700000000001</v>
      </c>
      <c r="T43" s="7">
        <v>526.65</v>
      </c>
      <c r="U43" s="7">
        <v>273.17700000000002</v>
      </c>
      <c r="V43" s="7">
        <v>656.226</v>
      </c>
      <c r="W43" s="7">
        <v>216.65100000000001</v>
      </c>
      <c r="X43" s="7">
        <v>107.416</v>
      </c>
      <c r="Y43" s="7">
        <v>493.67399999999998</v>
      </c>
      <c r="Z43" s="7">
        <v>351.99900000000002</v>
      </c>
      <c r="AA43" s="7">
        <v>426.267</v>
      </c>
      <c r="AB43" s="7">
        <v>868.61500000000001</v>
      </c>
      <c r="AC43" s="7">
        <v>510.69</v>
      </c>
      <c r="AD43" s="7">
        <v>350.99900000000002</v>
      </c>
      <c r="AE43" s="91">
        <v>391.84</v>
      </c>
      <c r="AF43" s="7">
        <v>396.50599999999997</v>
      </c>
      <c r="AG43" s="7">
        <v>84.763000000000005</v>
      </c>
      <c r="AH43" s="7">
        <v>476.036</v>
      </c>
    </row>
    <row r="44" spans="1:34" ht="15" x14ac:dyDescent="0.25">
      <c r="A44" s="106">
        <v>46569</v>
      </c>
      <c r="B44" s="208"/>
      <c r="C44" s="208">
        <v>161</v>
      </c>
      <c r="D44" s="218">
        <v>161</v>
      </c>
      <c r="E44" s="7">
        <v>41.152999999999999</v>
      </c>
      <c r="F44" s="7">
        <v>574.952</v>
      </c>
      <c r="G44" s="7">
        <v>323.26100000000002</v>
      </c>
      <c r="H44" s="7">
        <v>357.13799999999998</v>
      </c>
      <c r="I44" s="7">
        <v>446.17200000000003</v>
      </c>
      <c r="J44" s="7">
        <v>404.30599999999998</v>
      </c>
      <c r="K44" s="7">
        <v>76.613</v>
      </c>
      <c r="L44" s="7">
        <v>43.23</v>
      </c>
      <c r="M44" s="7">
        <v>91.334000000000003</v>
      </c>
      <c r="N44" s="7">
        <v>102.14400000000001</v>
      </c>
      <c r="O44" s="7">
        <v>186.77699999999999</v>
      </c>
      <c r="P44" s="7">
        <v>321.85899999999998</v>
      </c>
      <c r="Q44" s="7">
        <v>90.188999999999993</v>
      </c>
      <c r="R44" s="7">
        <v>11.499000000000001</v>
      </c>
      <c r="S44" s="7">
        <v>239.47200000000001</v>
      </c>
      <c r="T44" s="7">
        <v>405.64499999999998</v>
      </c>
      <c r="U44" s="7">
        <v>227.80199999999999</v>
      </c>
      <c r="V44" s="7">
        <v>822.30899999999997</v>
      </c>
      <c r="W44" s="7">
        <v>86.022000000000006</v>
      </c>
      <c r="X44" s="7">
        <v>41.301000000000002</v>
      </c>
      <c r="Y44" s="7">
        <v>309.661</v>
      </c>
      <c r="Z44" s="7">
        <v>156.733</v>
      </c>
      <c r="AA44" s="7">
        <v>131.215</v>
      </c>
      <c r="AB44" s="7">
        <v>424.06299999999999</v>
      </c>
      <c r="AC44" s="7">
        <v>221.32900000000001</v>
      </c>
      <c r="AD44" s="7">
        <v>254.643</v>
      </c>
      <c r="AE44" s="91">
        <v>191.80600000000001</v>
      </c>
      <c r="AF44" s="7">
        <v>202.54300000000001</v>
      </c>
      <c r="AG44" s="7">
        <v>41.831000000000003</v>
      </c>
      <c r="AH44" s="7">
        <v>266.541</v>
      </c>
    </row>
    <row r="45" spans="1:34" ht="15" x14ac:dyDescent="0.25">
      <c r="A45" s="106">
        <v>46600</v>
      </c>
      <c r="B45" s="208"/>
      <c r="C45" s="208">
        <v>66</v>
      </c>
      <c r="D45" s="218">
        <v>66</v>
      </c>
      <c r="E45" s="7">
        <v>33.218000000000004</v>
      </c>
      <c r="F45" s="7">
        <v>181.65</v>
      </c>
      <c r="G45" s="7">
        <v>102.88800000000001</v>
      </c>
      <c r="H45" s="7">
        <v>173.506</v>
      </c>
      <c r="I45" s="7">
        <v>150.238</v>
      </c>
      <c r="J45" s="7">
        <v>136.333</v>
      </c>
      <c r="K45" s="7">
        <v>42.746000000000002</v>
      </c>
      <c r="L45" s="7">
        <v>26.126000000000001</v>
      </c>
      <c r="M45" s="7">
        <v>38.475999999999999</v>
      </c>
      <c r="N45" s="7">
        <v>41.302</v>
      </c>
      <c r="O45" s="7">
        <v>71.988</v>
      </c>
      <c r="P45" s="7">
        <v>99.045000000000002</v>
      </c>
      <c r="Q45" s="7">
        <v>50.576000000000001</v>
      </c>
      <c r="R45" s="7">
        <v>30.997</v>
      </c>
      <c r="S45" s="7">
        <v>71.046999999999997</v>
      </c>
      <c r="T45" s="7">
        <v>127.452</v>
      </c>
      <c r="U45" s="7">
        <v>71.281999999999996</v>
      </c>
      <c r="V45" s="7">
        <v>217.21199999999999</v>
      </c>
      <c r="W45" s="7">
        <v>43.795000000000002</v>
      </c>
      <c r="X45" s="7">
        <v>26.843</v>
      </c>
      <c r="Y45" s="7">
        <v>109.952</v>
      </c>
      <c r="Z45" s="7">
        <v>59.552999999999997</v>
      </c>
      <c r="AA45" s="7">
        <v>64.302999999999997</v>
      </c>
      <c r="AB45" s="7">
        <v>150.893</v>
      </c>
      <c r="AC45" s="7">
        <v>83.882999999999996</v>
      </c>
      <c r="AD45" s="7">
        <v>98.341999999999999</v>
      </c>
      <c r="AE45" s="91">
        <v>70.429000000000002</v>
      </c>
      <c r="AF45" s="7">
        <v>94.3</v>
      </c>
      <c r="AG45" s="7">
        <v>27.073</v>
      </c>
      <c r="AH45" s="7">
        <v>202.029</v>
      </c>
    </row>
    <row r="46" spans="1:34" ht="15" x14ac:dyDescent="0.25">
      <c r="A46" s="106">
        <v>46631</v>
      </c>
      <c r="B46" s="208"/>
      <c r="C46" s="208">
        <v>43</v>
      </c>
      <c r="D46" s="218">
        <v>43</v>
      </c>
      <c r="E46" s="7">
        <v>29.123000000000001</v>
      </c>
      <c r="F46" s="7">
        <v>75.382000000000005</v>
      </c>
      <c r="G46" s="7">
        <v>62.046999999999997</v>
      </c>
      <c r="H46" s="7">
        <v>107.834</v>
      </c>
      <c r="I46" s="7">
        <v>67.501999999999995</v>
      </c>
      <c r="J46" s="7">
        <v>94.537000000000006</v>
      </c>
      <c r="K46" s="7">
        <v>48.347999999999999</v>
      </c>
      <c r="L46" s="7">
        <v>22.373999999999999</v>
      </c>
      <c r="M46" s="7">
        <v>34.125</v>
      </c>
      <c r="N46" s="7">
        <v>38.01</v>
      </c>
      <c r="O46" s="7">
        <v>58.188000000000002</v>
      </c>
      <c r="P46" s="7">
        <v>54.881</v>
      </c>
      <c r="Q46" s="7">
        <v>40.106000000000002</v>
      </c>
      <c r="R46" s="7">
        <v>28.263000000000002</v>
      </c>
      <c r="S46" s="7">
        <v>54.720999999999997</v>
      </c>
      <c r="T46" s="7">
        <v>56.860999999999997</v>
      </c>
      <c r="U46" s="7">
        <v>44.749000000000002</v>
      </c>
      <c r="V46" s="7">
        <v>92.891000000000005</v>
      </c>
      <c r="W46" s="7">
        <v>32.984999999999999</v>
      </c>
      <c r="X46" s="7">
        <v>29.65</v>
      </c>
      <c r="Y46" s="7">
        <v>75.903000000000006</v>
      </c>
      <c r="Z46" s="7">
        <v>40.863999999999997</v>
      </c>
      <c r="AA46" s="7">
        <v>61.234999999999999</v>
      </c>
      <c r="AB46" s="7">
        <v>98.531000000000006</v>
      </c>
      <c r="AC46" s="7">
        <v>51.792999999999999</v>
      </c>
      <c r="AD46" s="7">
        <v>67.965999999999994</v>
      </c>
      <c r="AE46" s="91">
        <v>48.237000000000002</v>
      </c>
      <c r="AF46" s="7">
        <v>71.433999999999997</v>
      </c>
      <c r="AG46" s="7">
        <v>26.963999999999999</v>
      </c>
      <c r="AH46" s="7">
        <v>80.435000000000002</v>
      </c>
    </row>
    <row r="47" spans="1:34" ht="15" x14ac:dyDescent="0.25">
      <c r="A47" s="106">
        <v>46661</v>
      </c>
      <c r="B47" s="208"/>
      <c r="C47" s="208">
        <v>45</v>
      </c>
      <c r="D47" s="218">
        <v>52</v>
      </c>
      <c r="E47" s="7">
        <v>56.743000000000002</v>
      </c>
      <c r="F47" s="7">
        <v>66.244</v>
      </c>
      <c r="G47" s="7">
        <v>60.118000000000002</v>
      </c>
      <c r="H47" s="7">
        <v>100.864</v>
      </c>
      <c r="I47" s="7">
        <v>67.424999999999997</v>
      </c>
      <c r="J47" s="7">
        <v>64.744</v>
      </c>
      <c r="K47" s="7">
        <v>50.204999999999998</v>
      </c>
      <c r="L47" s="7">
        <v>26.568999999999999</v>
      </c>
      <c r="M47" s="7">
        <v>39.000999999999998</v>
      </c>
      <c r="N47" s="7">
        <v>31.119</v>
      </c>
      <c r="O47" s="7">
        <v>57.194000000000003</v>
      </c>
      <c r="P47" s="7">
        <v>53.280999999999999</v>
      </c>
      <c r="Q47" s="7">
        <v>62.021999999999998</v>
      </c>
      <c r="R47" s="7">
        <v>55.103999999999999</v>
      </c>
      <c r="S47" s="7">
        <v>46.618000000000002</v>
      </c>
      <c r="T47" s="7">
        <v>57.661000000000001</v>
      </c>
      <c r="U47" s="7">
        <v>37.857999999999997</v>
      </c>
      <c r="V47" s="7">
        <v>84.135999999999996</v>
      </c>
      <c r="W47" s="7">
        <v>37.453000000000003</v>
      </c>
      <c r="X47" s="7">
        <v>53.16</v>
      </c>
      <c r="Y47" s="7">
        <v>127.13500000000001</v>
      </c>
      <c r="Z47" s="7">
        <v>51.563000000000002</v>
      </c>
      <c r="AA47" s="7">
        <v>100.232</v>
      </c>
      <c r="AB47" s="7">
        <v>112.078</v>
      </c>
      <c r="AC47" s="7">
        <v>58.531999999999996</v>
      </c>
      <c r="AD47" s="7">
        <v>64.13</v>
      </c>
      <c r="AE47" s="91">
        <v>46.109000000000002</v>
      </c>
      <c r="AF47" s="7">
        <v>48.152999999999999</v>
      </c>
      <c r="AG47" s="7">
        <v>26.928999999999998</v>
      </c>
      <c r="AH47" s="7">
        <v>66.608000000000004</v>
      </c>
    </row>
    <row r="48" spans="1:34" ht="15" x14ac:dyDescent="0.25">
      <c r="A48" s="106">
        <v>46692</v>
      </c>
      <c r="B48" s="208"/>
      <c r="C48" s="208">
        <v>47</v>
      </c>
      <c r="D48" s="219">
        <v>50</v>
      </c>
      <c r="E48" s="7">
        <v>49.097999999999999</v>
      </c>
      <c r="F48" s="7">
        <v>63.689</v>
      </c>
      <c r="G48" s="7">
        <v>66.057000000000002</v>
      </c>
      <c r="H48" s="7">
        <v>73.811000000000007</v>
      </c>
      <c r="I48" s="7">
        <v>61.540999999999997</v>
      </c>
      <c r="J48" s="7">
        <v>61.578000000000003</v>
      </c>
      <c r="K48" s="7">
        <v>45.502000000000002</v>
      </c>
      <c r="L48" s="7">
        <v>39.286000000000001</v>
      </c>
      <c r="M48" s="7">
        <v>36.396999999999998</v>
      </c>
      <c r="N48" s="7">
        <v>36.523000000000003</v>
      </c>
      <c r="O48" s="7">
        <v>79.597999999999999</v>
      </c>
      <c r="P48" s="7">
        <v>53.436999999999998</v>
      </c>
      <c r="Q48" s="7">
        <v>53.314999999999998</v>
      </c>
      <c r="R48" s="7">
        <v>46.250999999999998</v>
      </c>
      <c r="S48" s="7">
        <v>51.54</v>
      </c>
      <c r="T48" s="7">
        <v>60.316000000000003</v>
      </c>
      <c r="U48" s="7">
        <v>44.691000000000003</v>
      </c>
      <c r="V48" s="7">
        <v>75.331000000000003</v>
      </c>
      <c r="W48" s="7">
        <v>50.393000000000001</v>
      </c>
      <c r="X48" s="7">
        <v>40.853999999999999</v>
      </c>
      <c r="Y48" s="7">
        <v>73.668000000000006</v>
      </c>
      <c r="Z48" s="7">
        <v>47.804000000000002</v>
      </c>
      <c r="AA48" s="7">
        <v>99.302999999999997</v>
      </c>
      <c r="AB48" s="7">
        <v>91.421000000000006</v>
      </c>
      <c r="AC48" s="7">
        <v>61.204999999999998</v>
      </c>
      <c r="AD48" s="7">
        <v>57.415999999999997</v>
      </c>
      <c r="AE48" s="91">
        <v>54.067</v>
      </c>
      <c r="AF48" s="7">
        <v>58.063000000000002</v>
      </c>
      <c r="AG48" s="7">
        <v>33.603000000000002</v>
      </c>
      <c r="AH48" s="7">
        <v>61.012999999999998</v>
      </c>
    </row>
    <row r="49" spans="1:1005" ht="15" x14ac:dyDescent="0.25">
      <c r="A49" s="106">
        <v>46722</v>
      </c>
      <c r="B49" s="208"/>
      <c r="C49" s="208">
        <v>34</v>
      </c>
      <c r="D49" s="219">
        <v>34</v>
      </c>
      <c r="E49" s="7">
        <v>37.774999999999999</v>
      </c>
      <c r="F49" s="7">
        <v>63.533999999999999</v>
      </c>
      <c r="G49" s="7">
        <v>63.899000000000001</v>
      </c>
      <c r="H49" s="7">
        <v>61.13</v>
      </c>
      <c r="I49" s="7">
        <v>55.231999999999999</v>
      </c>
      <c r="J49" s="7">
        <v>55.393999999999998</v>
      </c>
      <c r="K49" s="7">
        <v>36.814</v>
      </c>
      <c r="L49" s="7">
        <v>32.006999999999998</v>
      </c>
      <c r="M49" s="7">
        <v>29.966999999999999</v>
      </c>
      <c r="N49" s="7">
        <v>31.591000000000001</v>
      </c>
      <c r="O49" s="7">
        <v>47.067</v>
      </c>
      <c r="P49" s="7">
        <v>47.996000000000002</v>
      </c>
      <c r="Q49" s="7">
        <v>45.241999999999997</v>
      </c>
      <c r="R49" s="7">
        <v>33.274000000000001</v>
      </c>
      <c r="S49" s="7">
        <v>42.768999999999998</v>
      </c>
      <c r="T49" s="7">
        <v>49.517000000000003</v>
      </c>
      <c r="U49" s="7">
        <v>39.152000000000001</v>
      </c>
      <c r="V49" s="7">
        <v>64.679000000000002</v>
      </c>
      <c r="W49" s="7">
        <v>41.673999999999999</v>
      </c>
      <c r="X49" s="7">
        <v>31.42</v>
      </c>
      <c r="Y49" s="7">
        <v>56.521000000000001</v>
      </c>
      <c r="Z49" s="7">
        <v>41.201999999999998</v>
      </c>
      <c r="AA49" s="7">
        <v>63.005000000000003</v>
      </c>
      <c r="AB49" s="7">
        <v>83.692999999999998</v>
      </c>
      <c r="AC49" s="7">
        <v>50.767000000000003</v>
      </c>
      <c r="AD49" s="7">
        <v>49.985999999999997</v>
      </c>
      <c r="AE49" s="91">
        <v>47.569000000000003</v>
      </c>
      <c r="AF49" s="7">
        <v>49.593000000000004</v>
      </c>
      <c r="AG49" s="7">
        <v>29.381</v>
      </c>
      <c r="AH49" s="7">
        <v>51.484000000000002</v>
      </c>
    </row>
    <row r="50" spans="1:1005" ht="15" x14ac:dyDescent="0.25">
      <c r="A50" s="106">
        <v>46753</v>
      </c>
      <c r="B50" s="208"/>
      <c r="C50" s="208">
        <v>42</v>
      </c>
      <c r="D50" s="219">
        <v>42</v>
      </c>
      <c r="E50" s="7">
        <v>35.020000000000003</v>
      </c>
      <c r="F50" s="7">
        <v>53.566000000000003</v>
      </c>
      <c r="G50" s="7">
        <v>77.5</v>
      </c>
      <c r="H50" s="7">
        <v>53.844000000000001</v>
      </c>
      <c r="I50" s="7">
        <v>49.011000000000003</v>
      </c>
      <c r="J50" s="7">
        <v>50.136000000000003</v>
      </c>
      <c r="K50" s="7">
        <v>32.662999999999997</v>
      </c>
      <c r="L50" s="7">
        <v>27.146999999999998</v>
      </c>
      <c r="M50" s="7">
        <v>26.780999999999999</v>
      </c>
      <c r="N50" s="7">
        <v>28.698</v>
      </c>
      <c r="O50" s="7">
        <v>41.073999999999998</v>
      </c>
      <c r="P50" s="7">
        <v>49.015000000000001</v>
      </c>
      <c r="Q50" s="7">
        <v>42.334000000000003</v>
      </c>
      <c r="R50" s="7">
        <v>27.93</v>
      </c>
      <c r="S50" s="7">
        <v>39.462000000000003</v>
      </c>
      <c r="T50" s="7">
        <v>43.411000000000001</v>
      </c>
      <c r="U50" s="7">
        <v>36.01</v>
      </c>
      <c r="V50" s="7">
        <v>59.999000000000002</v>
      </c>
      <c r="W50" s="7">
        <v>34.811999999999998</v>
      </c>
      <c r="X50" s="7">
        <v>28.337</v>
      </c>
      <c r="Y50" s="7">
        <v>52.485999999999997</v>
      </c>
      <c r="Z50" s="7">
        <v>35.064</v>
      </c>
      <c r="AA50" s="7">
        <v>52.781999999999996</v>
      </c>
      <c r="AB50" s="7">
        <v>72.905000000000001</v>
      </c>
      <c r="AC50" s="7">
        <v>43.875</v>
      </c>
      <c r="AD50" s="7">
        <v>44.756999999999998</v>
      </c>
      <c r="AE50" s="91">
        <v>41.658000000000001</v>
      </c>
      <c r="AF50" s="7">
        <v>42.856999999999999</v>
      </c>
      <c r="AG50" s="7">
        <v>26.815999999999999</v>
      </c>
      <c r="AH50" s="7">
        <v>46.561999999999998</v>
      </c>
    </row>
    <row r="51" spans="1:1005" ht="15" x14ac:dyDescent="0.25">
      <c r="A51" s="106">
        <v>46784</v>
      </c>
      <c r="B51" s="208"/>
      <c r="C51" s="208">
        <v>43</v>
      </c>
      <c r="D51" s="219">
        <v>43</v>
      </c>
      <c r="E51" s="7">
        <v>53.921999999999997</v>
      </c>
      <c r="F51" s="7">
        <v>67.447000000000003</v>
      </c>
      <c r="G51" s="7">
        <v>62.030999999999999</v>
      </c>
      <c r="H51" s="7">
        <v>52.048999999999999</v>
      </c>
      <c r="I51" s="7">
        <v>50.399000000000001</v>
      </c>
      <c r="J51" s="7">
        <v>56.576000000000001</v>
      </c>
      <c r="K51" s="7">
        <v>34.158999999999999</v>
      </c>
      <c r="L51" s="7">
        <v>29.134</v>
      </c>
      <c r="M51" s="7">
        <v>40.51</v>
      </c>
      <c r="N51" s="7">
        <v>32.091999999999999</v>
      </c>
      <c r="O51" s="7">
        <v>42.283000000000001</v>
      </c>
      <c r="P51" s="7">
        <v>47.354999999999997</v>
      </c>
      <c r="Q51" s="7">
        <v>47.045000000000002</v>
      </c>
      <c r="R51" s="7">
        <v>29.018999999999998</v>
      </c>
      <c r="S51" s="7">
        <v>41.558</v>
      </c>
      <c r="T51" s="7">
        <v>42.625</v>
      </c>
      <c r="U51" s="7">
        <v>38.698999999999998</v>
      </c>
      <c r="V51" s="7">
        <v>59.368000000000002</v>
      </c>
      <c r="W51" s="7">
        <v>36.406999999999996</v>
      </c>
      <c r="X51" s="7">
        <v>39.914000000000001</v>
      </c>
      <c r="Y51" s="7">
        <v>63.841999999999999</v>
      </c>
      <c r="Z51" s="7">
        <v>50.679000000000002</v>
      </c>
      <c r="AA51" s="7">
        <v>95.745000000000005</v>
      </c>
      <c r="AB51" s="7">
        <v>73.445999999999998</v>
      </c>
      <c r="AC51" s="7">
        <v>44.582000000000001</v>
      </c>
      <c r="AD51" s="7">
        <v>45.186999999999998</v>
      </c>
      <c r="AE51" s="91">
        <v>45.658999999999999</v>
      </c>
      <c r="AF51" s="7">
        <v>44.347000000000001</v>
      </c>
      <c r="AG51" s="7">
        <v>30.024000000000001</v>
      </c>
      <c r="AH51" s="7">
        <v>46.021999999999998</v>
      </c>
    </row>
    <row r="52" spans="1:1005" ht="15" x14ac:dyDescent="0.25">
      <c r="A52" s="106">
        <v>46813</v>
      </c>
      <c r="B52" s="208"/>
      <c r="C52" s="208">
        <v>85</v>
      </c>
      <c r="D52" s="219">
        <v>85</v>
      </c>
      <c r="E52" s="7">
        <v>112.795</v>
      </c>
      <c r="F52" s="7">
        <v>100.256</v>
      </c>
      <c r="G52" s="7">
        <v>116.075</v>
      </c>
      <c r="H52" s="7">
        <v>97.727999999999994</v>
      </c>
      <c r="I52" s="7">
        <v>87.611999999999995</v>
      </c>
      <c r="J52" s="7">
        <v>80.251000000000005</v>
      </c>
      <c r="K52" s="7">
        <v>68.528999999999996</v>
      </c>
      <c r="L52" s="7">
        <v>52.512</v>
      </c>
      <c r="M52" s="7">
        <v>64.781999999999996</v>
      </c>
      <c r="N52" s="7">
        <v>97.712000000000003</v>
      </c>
      <c r="O52" s="7">
        <v>87.716999999999999</v>
      </c>
      <c r="P52" s="7">
        <v>72.988</v>
      </c>
      <c r="Q52" s="7">
        <v>101.663</v>
      </c>
      <c r="R52" s="7">
        <v>50.198</v>
      </c>
      <c r="S52" s="7">
        <v>79.334999999999994</v>
      </c>
      <c r="T52" s="7">
        <v>66.17</v>
      </c>
      <c r="U52" s="7">
        <v>64.641999999999996</v>
      </c>
      <c r="V52" s="7">
        <v>114.31699999999999</v>
      </c>
      <c r="W52" s="7">
        <v>67.81</v>
      </c>
      <c r="X52" s="7">
        <v>69.608000000000004</v>
      </c>
      <c r="Y52" s="7">
        <v>104.673</v>
      </c>
      <c r="Z52" s="7">
        <v>91.622</v>
      </c>
      <c r="AA52" s="7">
        <v>339.20299999999997</v>
      </c>
      <c r="AB52" s="7">
        <v>94.754000000000005</v>
      </c>
      <c r="AC52" s="7">
        <v>77.731999999999999</v>
      </c>
      <c r="AD52" s="7">
        <v>102.357</v>
      </c>
      <c r="AE52" s="91">
        <v>64.299000000000007</v>
      </c>
      <c r="AF52" s="7">
        <v>118.996</v>
      </c>
      <c r="AG52" s="7">
        <v>85.882000000000005</v>
      </c>
      <c r="AH52" s="7">
        <v>107.47</v>
      </c>
    </row>
    <row r="53" spans="1:1005" ht="15" x14ac:dyDescent="0.25">
      <c r="A53" s="106">
        <v>46844</v>
      </c>
      <c r="B53" s="208"/>
      <c r="C53" s="208">
        <v>111</v>
      </c>
      <c r="D53" s="219">
        <v>111</v>
      </c>
      <c r="E53" s="7">
        <v>94.257999999999996</v>
      </c>
      <c r="F53" s="7">
        <v>157.39500000000001</v>
      </c>
      <c r="G53" s="7">
        <v>139.036</v>
      </c>
      <c r="H53" s="7">
        <v>162.25</v>
      </c>
      <c r="I53" s="7">
        <v>106.482</v>
      </c>
      <c r="J53" s="7">
        <v>115.80200000000001</v>
      </c>
      <c r="K53" s="7">
        <v>102.80500000000001</v>
      </c>
      <c r="L53" s="7">
        <v>82.792000000000002</v>
      </c>
      <c r="M53" s="7">
        <v>89.135999999999996</v>
      </c>
      <c r="N53" s="7">
        <v>148.54300000000001</v>
      </c>
      <c r="O53" s="7">
        <v>124.708</v>
      </c>
      <c r="P53" s="7">
        <v>133.44</v>
      </c>
      <c r="Q53" s="7">
        <v>100.167</v>
      </c>
      <c r="R53" s="7">
        <v>53.863999999999997</v>
      </c>
      <c r="S53" s="7">
        <v>119.57</v>
      </c>
      <c r="T53" s="7">
        <v>84.265000000000001</v>
      </c>
      <c r="U53" s="7">
        <v>196.892</v>
      </c>
      <c r="V53" s="7">
        <v>191.05099999999999</v>
      </c>
      <c r="W53" s="7">
        <v>71.295000000000002</v>
      </c>
      <c r="X53" s="7">
        <v>90.248000000000005</v>
      </c>
      <c r="Y53" s="7">
        <v>107.733</v>
      </c>
      <c r="Z53" s="7">
        <v>142.79</v>
      </c>
      <c r="AA53" s="7">
        <v>539.01</v>
      </c>
      <c r="AB53" s="7">
        <v>118.971</v>
      </c>
      <c r="AC53" s="7">
        <v>271.68400000000003</v>
      </c>
      <c r="AD53" s="7">
        <v>129.131</v>
      </c>
      <c r="AE53" s="91">
        <v>83.722999999999999</v>
      </c>
      <c r="AF53" s="7">
        <v>115.535</v>
      </c>
      <c r="AG53" s="7">
        <v>161.07</v>
      </c>
      <c r="AH53" s="7">
        <v>136.96799999999999</v>
      </c>
    </row>
    <row r="54" spans="1:1005" ht="15" x14ac:dyDescent="0.25">
      <c r="A54" s="106">
        <v>46874</v>
      </c>
      <c r="B54" s="208"/>
      <c r="C54" s="208">
        <v>239</v>
      </c>
      <c r="D54" s="219">
        <v>239</v>
      </c>
      <c r="E54" s="7">
        <v>150.11099999999999</v>
      </c>
      <c r="F54" s="7">
        <v>249.256</v>
      </c>
      <c r="G54" s="7">
        <v>469.447</v>
      </c>
      <c r="H54" s="7">
        <v>254.39699999999999</v>
      </c>
      <c r="I54" s="7">
        <v>339.95400000000001</v>
      </c>
      <c r="J54" s="7">
        <v>198.64699999999999</v>
      </c>
      <c r="K54" s="7">
        <v>167.07599999999999</v>
      </c>
      <c r="L54" s="7">
        <v>55.741</v>
      </c>
      <c r="M54" s="7">
        <v>73.305000000000007</v>
      </c>
      <c r="N54" s="7">
        <v>121.637</v>
      </c>
      <c r="O54" s="7">
        <v>265.43400000000003</v>
      </c>
      <c r="P54" s="7">
        <v>289.911</v>
      </c>
      <c r="Q54" s="7">
        <v>207.30799999999999</v>
      </c>
      <c r="R54" s="7">
        <v>132.12</v>
      </c>
      <c r="S54" s="7">
        <v>190.45400000000001</v>
      </c>
      <c r="T54" s="7">
        <v>61.904000000000003</v>
      </c>
      <c r="U54" s="7">
        <v>330.54399999999998</v>
      </c>
      <c r="V54" s="7">
        <v>233.32400000000001</v>
      </c>
      <c r="W54" s="7">
        <v>92.313999999999993</v>
      </c>
      <c r="X54" s="7">
        <v>194.67500000000001</v>
      </c>
      <c r="Y54" s="7">
        <v>230.244</v>
      </c>
      <c r="Z54" s="7">
        <v>395.46199999999999</v>
      </c>
      <c r="AA54" s="7">
        <v>572.01800000000003</v>
      </c>
      <c r="AB54" s="7">
        <v>322.02100000000002</v>
      </c>
      <c r="AC54" s="7">
        <v>180.26400000000001</v>
      </c>
      <c r="AD54" s="7">
        <v>170.37</v>
      </c>
      <c r="AE54" s="91">
        <v>110.212</v>
      </c>
      <c r="AF54" s="7">
        <v>183.48</v>
      </c>
      <c r="AG54" s="7">
        <v>292.476</v>
      </c>
      <c r="AH54" s="7">
        <v>236.18199999999999</v>
      </c>
    </row>
    <row r="55" spans="1:1005" ht="15" x14ac:dyDescent="0.25">
      <c r="A55" s="106">
        <v>46905</v>
      </c>
      <c r="B55" s="208"/>
      <c r="C55" s="208">
        <v>389</v>
      </c>
      <c r="D55" s="219">
        <v>389</v>
      </c>
      <c r="E55" s="7">
        <v>582.58199999999999</v>
      </c>
      <c r="F55" s="7">
        <v>692.04700000000003</v>
      </c>
      <c r="G55" s="7">
        <v>856.399</v>
      </c>
      <c r="H55" s="7">
        <v>469.29899999999998</v>
      </c>
      <c r="I55" s="7">
        <v>762.53200000000004</v>
      </c>
      <c r="J55" s="7">
        <v>243.23699999999999</v>
      </c>
      <c r="K55" s="7">
        <v>156.01599999999999</v>
      </c>
      <c r="L55" s="7">
        <v>190.21</v>
      </c>
      <c r="M55" s="7">
        <v>257.452</v>
      </c>
      <c r="N55" s="7">
        <v>255.87899999999999</v>
      </c>
      <c r="O55" s="7">
        <v>468.52699999999999</v>
      </c>
      <c r="P55" s="7">
        <v>332.36</v>
      </c>
      <c r="Q55" s="7">
        <v>83.37</v>
      </c>
      <c r="R55" s="7">
        <v>326.63799999999998</v>
      </c>
      <c r="S55" s="7">
        <v>546.27</v>
      </c>
      <c r="T55" s="7">
        <v>285.96899999999999</v>
      </c>
      <c r="U55" s="7">
        <v>658.87699999999995</v>
      </c>
      <c r="V55" s="7">
        <v>218.78299999999999</v>
      </c>
      <c r="W55" s="7">
        <v>106.873</v>
      </c>
      <c r="X55" s="7">
        <v>493.3</v>
      </c>
      <c r="Y55" s="7">
        <v>357.02499999999998</v>
      </c>
      <c r="Z55" s="7">
        <v>427.19900000000001</v>
      </c>
      <c r="AA55" s="7">
        <v>873.30499999999995</v>
      </c>
      <c r="AB55" s="7">
        <v>505.03399999999999</v>
      </c>
      <c r="AC55" s="7">
        <v>353.03199999999998</v>
      </c>
      <c r="AD55" s="7">
        <v>399.57</v>
      </c>
      <c r="AE55" s="91">
        <v>406.29899999999998</v>
      </c>
      <c r="AF55" s="7">
        <v>80.730999999999995</v>
      </c>
      <c r="AG55" s="7">
        <v>471.85899999999998</v>
      </c>
      <c r="AH55" s="7">
        <v>194.20400000000001</v>
      </c>
    </row>
    <row r="56" spans="1:1005" ht="15" x14ac:dyDescent="0.25">
      <c r="A56" s="106">
        <v>46935</v>
      </c>
      <c r="B56" s="208"/>
      <c r="C56" s="208">
        <v>161</v>
      </c>
      <c r="D56" s="219">
        <v>161</v>
      </c>
      <c r="E56" s="7">
        <v>578.82399999999996</v>
      </c>
      <c r="F56" s="7">
        <v>313.68</v>
      </c>
      <c r="G56" s="7">
        <v>346.83699999999999</v>
      </c>
      <c r="H56" s="7">
        <v>441.72300000000001</v>
      </c>
      <c r="I56" s="7">
        <v>407.41699999999997</v>
      </c>
      <c r="J56" s="7">
        <v>74.644999999999996</v>
      </c>
      <c r="K56" s="7">
        <v>42.073999999999998</v>
      </c>
      <c r="L56" s="7">
        <v>88.771000000000001</v>
      </c>
      <c r="M56" s="7">
        <v>104.22499999999999</v>
      </c>
      <c r="N56" s="7">
        <v>182.58699999999999</v>
      </c>
      <c r="O56" s="7">
        <v>306.21300000000002</v>
      </c>
      <c r="P56" s="7">
        <v>87.659000000000006</v>
      </c>
      <c r="Q56" s="7">
        <v>13.657</v>
      </c>
      <c r="R56" s="7">
        <v>228.71199999999999</v>
      </c>
      <c r="S56" s="7">
        <v>396.18099999999998</v>
      </c>
      <c r="T56" s="7">
        <v>219.57900000000001</v>
      </c>
      <c r="U56" s="7">
        <v>826.19299999999998</v>
      </c>
      <c r="V56" s="7">
        <v>82.983999999999995</v>
      </c>
      <c r="W56" s="7">
        <v>41.411000000000001</v>
      </c>
      <c r="X56" s="7">
        <v>303.98599999999999</v>
      </c>
      <c r="Y56" s="7">
        <v>159.33799999999999</v>
      </c>
      <c r="Z56" s="7">
        <v>127.229</v>
      </c>
      <c r="AA56" s="7">
        <v>412.89600000000002</v>
      </c>
      <c r="AB56" s="7">
        <v>215.75200000000001</v>
      </c>
      <c r="AC56" s="7">
        <v>257.72899999999998</v>
      </c>
      <c r="AD56" s="7">
        <v>188.03100000000001</v>
      </c>
      <c r="AE56" s="91">
        <v>196.84700000000001</v>
      </c>
      <c r="AF56" s="7">
        <v>42.057000000000002</v>
      </c>
      <c r="AG56" s="7">
        <v>266.512</v>
      </c>
      <c r="AH56" s="7">
        <v>39.835000000000001</v>
      </c>
    </row>
    <row r="57" spans="1:1005" ht="15" x14ac:dyDescent="0.25">
      <c r="A57" s="106">
        <v>46966</v>
      </c>
      <c r="B57" s="208"/>
      <c r="C57" s="208">
        <v>66</v>
      </c>
      <c r="D57" s="219">
        <v>66</v>
      </c>
      <c r="E57" s="7">
        <v>182.846</v>
      </c>
      <c r="F57" s="7">
        <v>101.181</v>
      </c>
      <c r="G57" s="7">
        <v>171.26499999999999</v>
      </c>
      <c r="H57" s="7">
        <v>144.81100000000001</v>
      </c>
      <c r="I57" s="7">
        <v>136.95599999999999</v>
      </c>
      <c r="J57" s="7">
        <v>42.783000000000001</v>
      </c>
      <c r="K57" s="7">
        <v>26.393999999999998</v>
      </c>
      <c r="L57" s="7">
        <v>37.564</v>
      </c>
      <c r="M57" s="7">
        <v>41.959000000000003</v>
      </c>
      <c r="N57" s="7">
        <v>71.736000000000004</v>
      </c>
      <c r="O57" s="7">
        <v>97.155000000000001</v>
      </c>
      <c r="P57" s="7">
        <v>50.345999999999997</v>
      </c>
      <c r="Q57" s="7">
        <v>31.606999999999999</v>
      </c>
      <c r="R57" s="7">
        <v>69.858999999999995</v>
      </c>
      <c r="S57" s="7">
        <v>122.533</v>
      </c>
      <c r="T57" s="7">
        <v>69.855999999999995</v>
      </c>
      <c r="U57" s="7">
        <v>218.238</v>
      </c>
      <c r="V57" s="7">
        <v>43.463000000000001</v>
      </c>
      <c r="W57" s="7">
        <v>26.716000000000001</v>
      </c>
      <c r="X57" s="7">
        <v>109.22499999999999</v>
      </c>
      <c r="Y57" s="7">
        <v>60.234000000000002</v>
      </c>
      <c r="Z57" s="7">
        <v>63.939</v>
      </c>
      <c r="AA57" s="7">
        <v>147.46600000000001</v>
      </c>
      <c r="AB57" s="7">
        <v>82.661000000000001</v>
      </c>
      <c r="AC57" s="7">
        <v>98.960999999999999</v>
      </c>
      <c r="AD57" s="7">
        <v>69.929000000000002</v>
      </c>
      <c r="AE57" s="91">
        <v>90.903999999999996</v>
      </c>
      <c r="AF57" s="7">
        <v>27.17</v>
      </c>
      <c r="AG57" s="7">
        <v>202.92</v>
      </c>
      <c r="AH57" s="7">
        <v>33.366999999999997</v>
      </c>
    </row>
    <row r="58" spans="1:1005" ht="15" x14ac:dyDescent="0.25">
      <c r="A58" s="106">
        <v>46997</v>
      </c>
      <c r="B58" s="208"/>
      <c r="C58" s="208">
        <v>43</v>
      </c>
      <c r="D58" s="219">
        <v>43</v>
      </c>
      <c r="E58" s="7">
        <v>75.456999999999994</v>
      </c>
      <c r="F58" s="7">
        <v>61.926000000000002</v>
      </c>
      <c r="G58" s="7">
        <v>108.22799999999999</v>
      </c>
      <c r="H58" s="7">
        <v>66.713999999999999</v>
      </c>
      <c r="I58" s="7">
        <v>94.62</v>
      </c>
      <c r="J58" s="7">
        <v>48.776000000000003</v>
      </c>
      <c r="K58" s="7">
        <v>22.404</v>
      </c>
      <c r="L58" s="7">
        <v>34.335999999999999</v>
      </c>
      <c r="M58" s="7">
        <v>38.146999999999998</v>
      </c>
      <c r="N58" s="7">
        <v>57.121000000000002</v>
      </c>
      <c r="O58" s="7">
        <v>54.350999999999999</v>
      </c>
      <c r="P58" s="7">
        <v>40.201999999999998</v>
      </c>
      <c r="Q58" s="7">
        <v>28.396000000000001</v>
      </c>
      <c r="R58" s="7">
        <v>54.99</v>
      </c>
      <c r="S58" s="7">
        <v>56.137999999999998</v>
      </c>
      <c r="T58" s="7">
        <v>44.128999999999998</v>
      </c>
      <c r="U58" s="7">
        <v>92.896000000000001</v>
      </c>
      <c r="V58" s="7">
        <v>32.938000000000002</v>
      </c>
      <c r="W58" s="7">
        <v>30.306999999999999</v>
      </c>
      <c r="X58" s="7">
        <v>74.933000000000007</v>
      </c>
      <c r="Y58" s="7">
        <v>40.991999999999997</v>
      </c>
      <c r="Z58" s="7">
        <v>62.567</v>
      </c>
      <c r="AA58" s="7">
        <v>99.516999999999996</v>
      </c>
      <c r="AB58" s="7">
        <v>51.258000000000003</v>
      </c>
      <c r="AC58" s="7">
        <v>68.003</v>
      </c>
      <c r="AD58" s="7">
        <v>48.683999999999997</v>
      </c>
      <c r="AE58" s="91">
        <v>70.971999999999994</v>
      </c>
      <c r="AF58" s="7">
        <v>27.231000000000002</v>
      </c>
      <c r="AG58" s="7">
        <v>80.513000000000005</v>
      </c>
      <c r="AH58" s="7">
        <v>28.907</v>
      </c>
    </row>
    <row r="59" spans="1:1005" ht="15" x14ac:dyDescent="0.25">
      <c r="A59" s="106">
        <v>47027</v>
      </c>
      <c r="B59" s="208"/>
      <c r="C59" s="208">
        <v>45</v>
      </c>
      <c r="D59" s="219">
        <v>52</v>
      </c>
      <c r="E59" s="7">
        <v>66.406999999999996</v>
      </c>
      <c r="F59" s="7">
        <v>60.122999999999998</v>
      </c>
      <c r="G59" s="7">
        <v>99.010999999999996</v>
      </c>
      <c r="H59" s="7">
        <v>67.313000000000002</v>
      </c>
      <c r="I59" s="7">
        <v>64.906000000000006</v>
      </c>
      <c r="J59" s="7">
        <v>50.46</v>
      </c>
      <c r="K59" s="7">
        <v>26.893999999999998</v>
      </c>
      <c r="L59" s="7">
        <v>39.152999999999999</v>
      </c>
      <c r="M59" s="7">
        <v>31.411000000000001</v>
      </c>
      <c r="N59" s="7">
        <v>58.44</v>
      </c>
      <c r="O59" s="7">
        <v>53.313000000000002</v>
      </c>
      <c r="P59" s="7">
        <v>61.987000000000002</v>
      </c>
      <c r="Q59" s="7">
        <v>55.429000000000002</v>
      </c>
      <c r="R59" s="7">
        <v>46.451999999999998</v>
      </c>
      <c r="S59" s="7">
        <v>58.140999999999998</v>
      </c>
      <c r="T59" s="7">
        <v>38.011000000000003</v>
      </c>
      <c r="U59" s="7">
        <v>84.266000000000005</v>
      </c>
      <c r="V59" s="7">
        <v>37.633000000000003</v>
      </c>
      <c r="W59" s="7">
        <v>52.204000000000001</v>
      </c>
      <c r="X59" s="7">
        <v>127.509</v>
      </c>
      <c r="Y59" s="7">
        <v>51.9</v>
      </c>
      <c r="Z59" s="7">
        <v>99.798000000000002</v>
      </c>
      <c r="AA59" s="7">
        <v>110.96299999999999</v>
      </c>
      <c r="AB59" s="7">
        <v>59.042999999999999</v>
      </c>
      <c r="AC59" s="7">
        <v>64.215999999999994</v>
      </c>
      <c r="AD59" s="7">
        <v>46.615000000000002</v>
      </c>
      <c r="AE59" s="91">
        <v>48.15</v>
      </c>
      <c r="AF59" s="7">
        <v>27.097999999999999</v>
      </c>
      <c r="AG59" s="7">
        <v>66.814999999999998</v>
      </c>
      <c r="AH59" s="7">
        <v>57.183999999999997</v>
      </c>
    </row>
    <row r="60" spans="1:1005" ht="15" x14ac:dyDescent="0.25">
      <c r="A60" s="106">
        <v>47058</v>
      </c>
      <c r="B60" s="208"/>
      <c r="C60" s="208">
        <v>47</v>
      </c>
      <c r="D60" s="219">
        <v>50</v>
      </c>
      <c r="E60" s="7">
        <v>63.877000000000002</v>
      </c>
      <c r="F60" s="7">
        <v>66.608999999999995</v>
      </c>
      <c r="G60" s="7">
        <v>73.363</v>
      </c>
      <c r="H60" s="7">
        <v>61.375999999999998</v>
      </c>
      <c r="I60" s="7">
        <v>61.808999999999997</v>
      </c>
      <c r="J60" s="7">
        <v>45.69</v>
      </c>
      <c r="K60" s="7">
        <v>39.621000000000002</v>
      </c>
      <c r="L60" s="7">
        <v>36.284999999999997</v>
      </c>
      <c r="M60" s="7">
        <v>36.630000000000003</v>
      </c>
      <c r="N60" s="7">
        <v>77.632000000000005</v>
      </c>
      <c r="O60" s="7">
        <v>53.414999999999999</v>
      </c>
      <c r="P60" s="7">
        <v>52.860999999999997</v>
      </c>
      <c r="Q60" s="7">
        <v>46.475000000000001</v>
      </c>
      <c r="R60" s="7">
        <v>51.548999999999999</v>
      </c>
      <c r="S60" s="7">
        <v>60.027000000000001</v>
      </c>
      <c r="T60" s="7">
        <v>44.716000000000001</v>
      </c>
      <c r="U60" s="7">
        <v>75.694000000000003</v>
      </c>
      <c r="V60" s="7">
        <v>50.402000000000001</v>
      </c>
      <c r="W60" s="7">
        <v>40.213000000000001</v>
      </c>
      <c r="X60" s="7">
        <v>72.438999999999993</v>
      </c>
      <c r="Y60" s="7">
        <v>48.030999999999999</v>
      </c>
      <c r="Z60" s="7">
        <v>98.094999999999999</v>
      </c>
      <c r="AA60" s="7">
        <v>91.284999999999997</v>
      </c>
      <c r="AB60" s="7">
        <v>60.789000000000001</v>
      </c>
      <c r="AC60" s="7">
        <v>57.558999999999997</v>
      </c>
      <c r="AD60" s="7">
        <v>54.643000000000001</v>
      </c>
      <c r="AE60" s="91">
        <v>58.23</v>
      </c>
      <c r="AF60" s="7">
        <v>33.863</v>
      </c>
      <c r="AG60" s="7">
        <v>61.192999999999998</v>
      </c>
      <c r="AH60" s="7">
        <v>48.374000000000002</v>
      </c>
    </row>
    <row r="61" spans="1:1005" ht="15" x14ac:dyDescent="0.25">
      <c r="A61" s="106">
        <v>47088</v>
      </c>
      <c r="B61" s="208"/>
      <c r="C61" s="208">
        <v>34</v>
      </c>
      <c r="D61" s="219">
        <v>34</v>
      </c>
      <c r="E61" s="7">
        <v>63.975000000000001</v>
      </c>
      <c r="F61" s="7">
        <v>62.808</v>
      </c>
      <c r="G61" s="7">
        <v>60.848999999999997</v>
      </c>
      <c r="H61" s="7">
        <v>55.014000000000003</v>
      </c>
      <c r="I61" s="7">
        <v>55.421999999999997</v>
      </c>
      <c r="J61" s="7">
        <v>36.798000000000002</v>
      </c>
      <c r="K61" s="7">
        <v>31.882999999999999</v>
      </c>
      <c r="L61" s="7">
        <v>29.884</v>
      </c>
      <c r="M61" s="7">
        <v>31.603999999999999</v>
      </c>
      <c r="N61" s="7">
        <v>46.237000000000002</v>
      </c>
      <c r="O61" s="7">
        <v>47.954000000000001</v>
      </c>
      <c r="P61" s="7">
        <v>44.933999999999997</v>
      </c>
      <c r="Q61" s="7">
        <v>33.29</v>
      </c>
      <c r="R61" s="7">
        <v>42.545999999999999</v>
      </c>
      <c r="S61" s="7">
        <v>49.29</v>
      </c>
      <c r="T61" s="7">
        <v>38.988</v>
      </c>
      <c r="U61" s="7">
        <v>64.805000000000007</v>
      </c>
      <c r="V61" s="7">
        <v>41.457000000000001</v>
      </c>
      <c r="W61" s="7">
        <v>31.038</v>
      </c>
      <c r="X61" s="7">
        <v>56.268000000000001</v>
      </c>
      <c r="Y61" s="7">
        <v>41.258000000000003</v>
      </c>
      <c r="Z61" s="7">
        <v>62.335000000000001</v>
      </c>
      <c r="AA61" s="7">
        <v>82.95</v>
      </c>
      <c r="AB61" s="7">
        <v>50.563000000000002</v>
      </c>
      <c r="AC61" s="7">
        <v>49.976999999999997</v>
      </c>
      <c r="AD61" s="7">
        <v>47.709000000000003</v>
      </c>
      <c r="AE61" s="91">
        <v>49.16</v>
      </c>
      <c r="AF61" s="7">
        <v>29.373999999999999</v>
      </c>
      <c r="AG61" s="7">
        <v>51.529000000000003</v>
      </c>
      <c r="AH61" s="7">
        <v>37.44</v>
      </c>
    </row>
    <row r="62" spans="1:1005" ht="15" x14ac:dyDescent="0.25">
      <c r="A62" s="106">
        <v>47119</v>
      </c>
      <c r="B62" s="208"/>
      <c r="C62" s="208">
        <v>42</v>
      </c>
      <c r="D62" s="219">
        <v>42</v>
      </c>
      <c r="E62" s="7">
        <v>53.616</v>
      </c>
      <c r="F62" s="7">
        <v>77.135999999999996</v>
      </c>
      <c r="G62" s="7">
        <v>53.726999999999997</v>
      </c>
      <c r="H62" s="7">
        <v>48.941000000000003</v>
      </c>
      <c r="I62" s="7">
        <v>50.192</v>
      </c>
      <c r="J62" s="7">
        <v>32.729999999999997</v>
      </c>
      <c r="K62" s="7">
        <v>27.172000000000001</v>
      </c>
      <c r="L62" s="7">
        <v>26.824000000000002</v>
      </c>
      <c r="M62" s="7">
        <v>28.74</v>
      </c>
      <c r="N62" s="7">
        <v>40.817999999999998</v>
      </c>
      <c r="O62" s="7">
        <v>48.738</v>
      </c>
      <c r="P62" s="7">
        <v>42.008000000000003</v>
      </c>
      <c r="Q62" s="7">
        <v>27.972999999999999</v>
      </c>
      <c r="R62" s="7">
        <v>39.502000000000002</v>
      </c>
      <c r="S62" s="7">
        <v>43.337000000000003</v>
      </c>
      <c r="T62" s="7">
        <v>35.954999999999998</v>
      </c>
      <c r="U62" s="7">
        <v>59.997</v>
      </c>
      <c r="V62" s="7">
        <v>34.664999999999999</v>
      </c>
      <c r="W62" s="7">
        <v>28.077999999999999</v>
      </c>
      <c r="X62" s="7">
        <v>52.46</v>
      </c>
      <c r="Y62" s="7">
        <v>35.284999999999997</v>
      </c>
      <c r="Z62" s="7">
        <v>52.529000000000003</v>
      </c>
      <c r="AA62" s="7">
        <v>72.659000000000006</v>
      </c>
      <c r="AB62" s="7">
        <v>43.744999999999997</v>
      </c>
      <c r="AC62" s="7">
        <v>44.779000000000003</v>
      </c>
      <c r="AD62" s="7">
        <v>41.932000000000002</v>
      </c>
      <c r="AE62" s="91">
        <v>42.781999999999996</v>
      </c>
      <c r="AF62" s="7">
        <v>26.847999999999999</v>
      </c>
      <c r="AG62" s="7">
        <v>46.634</v>
      </c>
      <c r="AH62" s="7">
        <v>34.792000000000002</v>
      </c>
    </row>
    <row r="63" spans="1:1005" ht="15" x14ac:dyDescent="0.25">
      <c r="A63" s="106">
        <v>47150</v>
      </c>
      <c r="B63" s="208"/>
      <c r="C63" s="208">
        <v>43</v>
      </c>
      <c r="D63" s="219">
        <v>43</v>
      </c>
      <c r="E63" s="7">
        <v>64.710999999999999</v>
      </c>
      <c r="F63" s="7">
        <v>59.375</v>
      </c>
      <c r="G63" s="7">
        <v>49.981000000000002</v>
      </c>
      <c r="H63" s="7">
        <v>48.462000000000003</v>
      </c>
      <c r="I63" s="7">
        <v>54.314</v>
      </c>
      <c r="J63" s="7">
        <v>32.828000000000003</v>
      </c>
      <c r="K63" s="7">
        <v>27.949000000000002</v>
      </c>
      <c r="L63" s="7">
        <v>39.1</v>
      </c>
      <c r="M63" s="7">
        <v>30.748999999999999</v>
      </c>
      <c r="N63" s="7">
        <v>40.228000000000002</v>
      </c>
      <c r="O63" s="7">
        <v>45.456000000000003</v>
      </c>
      <c r="P63" s="7">
        <v>45.148000000000003</v>
      </c>
      <c r="Q63" s="7">
        <v>27.835999999999999</v>
      </c>
      <c r="R63" s="7">
        <v>39.954000000000001</v>
      </c>
      <c r="S63" s="7">
        <v>40.909999999999997</v>
      </c>
      <c r="T63" s="7">
        <v>37.082999999999998</v>
      </c>
      <c r="U63" s="7">
        <v>57.101999999999997</v>
      </c>
      <c r="V63" s="7">
        <v>34.792000000000002</v>
      </c>
      <c r="W63" s="7">
        <v>38.335999999999999</v>
      </c>
      <c r="X63" s="7">
        <v>61.548000000000002</v>
      </c>
      <c r="Y63" s="7">
        <v>48.295999999999999</v>
      </c>
      <c r="Z63" s="7">
        <v>92.712000000000003</v>
      </c>
      <c r="AA63" s="7">
        <v>70.754000000000005</v>
      </c>
      <c r="AB63" s="7">
        <v>42.796999999999997</v>
      </c>
      <c r="AC63" s="7">
        <v>43.433999999999997</v>
      </c>
      <c r="AD63" s="7">
        <v>44.24</v>
      </c>
      <c r="AE63" s="91">
        <v>42.494999999999997</v>
      </c>
      <c r="AF63" s="7">
        <v>28.789000000000001</v>
      </c>
      <c r="AG63" s="7">
        <v>44.048000000000002</v>
      </c>
      <c r="AH63" s="7">
        <v>51.774999999999999</v>
      </c>
    </row>
    <row r="64" spans="1:1005" ht="15" x14ac:dyDescent="0.25">
      <c r="A64" s="106">
        <v>47178</v>
      </c>
      <c r="B64" s="208"/>
      <c r="C64" s="208">
        <v>85</v>
      </c>
      <c r="D64" s="219">
        <v>85</v>
      </c>
      <c r="E64" s="7">
        <v>100.256</v>
      </c>
      <c r="F64" s="7">
        <v>116.075</v>
      </c>
      <c r="G64" s="7">
        <v>97.727999999999994</v>
      </c>
      <c r="H64" s="7">
        <v>87.611999999999995</v>
      </c>
      <c r="I64" s="7">
        <v>80.251000000000005</v>
      </c>
      <c r="J64" s="7">
        <v>68.528999999999996</v>
      </c>
      <c r="K64" s="7">
        <v>52.512</v>
      </c>
      <c r="L64" s="7">
        <v>64.781999999999996</v>
      </c>
      <c r="M64" s="7">
        <v>97.712000000000003</v>
      </c>
      <c r="N64" s="7">
        <v>87.716999999999999</v>
      </c>
      <c r="O64" s="7">
        <v>72.988</v>
      </c>
      <c r="P64" s="7">
        <v>101.663</v>
      </c>
      <c r="Q64" s="7">
        <v>50.198</v>
      </c>
      <c r="R64" s="7">
        <v>79.334999999999994</v>
      </c>
      <c r="S64" s="7">
        <v>66.17</v>
      </c>
      <c r="T64" s="7">
        <v>64.641999999999996</v>
      </c>
      <c r="U64" s="7">
        <v>114.31699999999999</v>
      </c>
      <c r="V64" s="7">
        <v>67.81</v>
      </c>
      <c r="W64" s="7">
        <v>69.608000000000004</v>
      </c>
      <c r="X64" s="7">
        <v>104.673</v>
      </c>
      <c r="Y64" s="7">
        <v>91.622</v>
      </c>
      <c r="Z64" s="7">
        <v>339.20299999999997</v>
      </c>
      <c r="AA64" s="7">
        <v>94.754000000000005</v>
      </c>
      <c r="AB64" s="7">
        <v>77.731999999999999</v>
      </c>
      <c r="AC64" s="7">
        <v>102.357</v>
      </c>
      <c r="AD64" s="7">
        <v>64.299000000000007</v>
      </c>
      <c r="AE64" s="91">
        <v>118.996</v>
      </c>
      <c r="AF64" s="7">
        <v>85.882000000000005</v>
      </c>
      <c r="AG64" s="7">
        <v>107.47</v>
      </c>
      <c r="AH64" s="7">
        <v>107.47</v>
      </c>
      <c r="ALQ64" s="1" t="e">
        <v>#N/A</v>
      </c>
    </row>
    <row r="65" spans="1:1005" ht="15" x14ac:dyDescent="0.25">
      <c r="A65" s="106">
        <v>47209</v>
      </c>
      <c r="B65" s="208"/>
      <c r="C65" s="208">
        <v>111</v>
      </c>
      <c r="D65" s="219">
        <v>111</v>
      </c>
      <c r="E65" s="7">
        <v>157.39500000000001</v>
      </c>
      <c r="F65" s="7">
        <v>139.036</v>
      </c>
      <c r="G65" s="7">
        <v>162.25</v>
      </c>
      <c r="H65" s="7">
        <v>106.482</v>
      </c>
      <c r="I65" s="7">
        <v>115.80200000000001</v>
      </c>
      <c r="J65" s="7">
        <v>102.80500000000001</v>
      </c>
      <c r="K65" s="7">
        <v>82.792000000000002</v>
      </c>
      <c r="L65" s="7">
        <v>89.135999999999996</v>
      </c>
      <c r="M65" s="7">
        <v>148.54300000000001</v>
      </c>
      <c r="N65" s="7">
        <v>124.708</v>
      </c>
      <c r="O65" s="7">
        <v>133.44</v>
      </c>
      <c r="P65" s="7">
        <v>100.167</v>
      </c>
      <c r="Q65" s="7">
        <v>53.863999999999997</v>
      </c>
      <c r="R65" s="7">
        <v>119.57</v>
      </c>
      <c r="S65" s="7">
        <v>84.265000000000001</v>
      </c>
      <c r="T65" s="7">
        <v>196.892</v>
      </c>
      <c r="U65" s="7">
        <v>191.05099999999999</v>
      </c>
      <c r="V65" s="7">
        <v>71.295000000000002</v>
      </c>
      <c r="W65" s="7">
        <v>90.248000000000005</v>
      </c>
      <c r="X65" s="7">
        <v>107.733</v>
      </c>
      <c r="Y65" s="7">
        <v>142.79</v>
      </c>
      <c r="Z65" s="7">
        <v>539.01</v>
      </c>
      <c r="AA65" s="7">
        <v>118.971</v>
      </c>
      <c r="AB65" s="7">
        <v>271.68400000000003</v>
      </c>
      <c r="AC65" s="7">
        <v>129.131</v>
      </c>
      <c r="AD65" s="7">
        <v>83.722999999999999</v>
      </c>
      <c r="AE65" s="91">
        <v>115.535</v>
      </c>
      <c r="AF65" s="7">
        <v>161.07</v>
      </c>
      <c r="AG65" s="7">
        <v>136.96799999999999</v>
      </c>
      <c r="AH65" s="7">
        <v>136.96799999999999</v>
      </c>
      <c r="ALQ65" s="1" t="e">
        <v>#N/A</v>
      </c>
    </row>
    <row r="66" spans="1:1005" ht="15" x14ac:dyDescent="0.25">
      <c r="A66" s="106">
        <v>47239</v>
      </c>
      <c r="B66" s="208"/>
      <c r="C66" s="208">
        <v>239</v>
      </c>
      <c r="D66" s="219">
        <v>239</v>
      </c>
      <c r="E66" s="7">
        <v>249.256</v>
      </c>
      <c r="F66" s="7">
        <v>469.447</v>
      </c>
      <c r="G66" s="7">
        <v>254.39699999999999</v>
      </c>
      <c r="H66" s="7">
        <v>339.95400000000001</v>
      </c>
      <c r="I66" s="7">
        <v>198.64699999999999</v>
      </c>
      <c r="J66" s="7">
        <v>167.07599999999999</v>
      </c>
      <c r="K66" s="7">
        <v>55.741</v>
      </c>
      <c r="L66" s="7">
        <v>73.305000000000007</v>
      </c>
      <c r="M66" s="7">
        <v>121.637</v>
      </c>
      <c r="N66" s="7">
        <v>265.43400000000003</v>
      </c>
      <c r="O66" s="7">
        <v>289.911</v>
      </c>
      <c r="P66" s="7">
        <v>207.30799999999999</v>
      </c>
      <c r="Q66" s="7">
        <v>132.12</v>
      </c>
      <c r="R66" s="7">
        <v>190.45400000000001</v>
      </c>
      <c r="S66" s="7">
        <v>61.904000000000003</v>
      </c>
      <c r="T66" s="7">
        <v>330.54399999999998</v>
      </c>
      <c r="U66" s="7">
        <v>233.32400000000001</v>
      </c>
      <c r="V66" s="7">
        <v>92.313999999999993</v>
      </c>
      <c r="W66" s="7">
        <v>194.67500000000001</v>
      </c>
      <c r="X66" s="7">
        <v>230.244</v>
      </c>
      <c r="Y66" s="7">
        <v>395.46199999999999</v>
      </c>
      <c r="Z66" s="7">
        <v>572.01800000000003</v>
      </c>
      <c r="AA66" s="7">
        <v>322.02100000000002</v>
      </c>
      <c r="AB66" s="7">
        <v>180.26400000000001</v>
      </c>
      <c r="AC66" s="7">
        <v>170.37</v>
      </c>
      <c r="AD66" s="7">
        <v>110.212</v>
      </c>
      <c r="AE66" s="91">
        <v>183.48</v>
      </c>
      <c r="AF66" s="7">
        <v>292.476</v>
      </c>
      <c r="AG66" s="7">
        <v>236.18199999999999</v>
      </c>
      <c r="AH66" s="7">
        <v>236.18199999999999</v>
      </c>
      <c r="ALQ66" s="1" t="e">
        <v>#N/A</v>
      </c>
    </row>
    <row r="67" spans="1:1005" ht="15" x14ac:dyDescent="0.25">
      <c r="A67" s="106">
        <v>47270</v>
      </c>
      <c r="B67" s="208"/>
      <c r="C67" s="208">
        <v>389</v>
      </c>
      <c r="D67" s="219">
        <v>389</v>
      </c>
      <c r="E67" s="7">
        <v>692.04700000000003</v>
      </c>
      <c r="F67" s="7">
        <v>856.399</v>
      </c>
      <c r="G67" s="7">
        <v>469.29899999999998</v>
      </c>
      <c r="H67" s="7">
        <v>762.53200000000004</v>
      </c>
      <c r="I67" s="7">
        <v>243.23699999999999</v>
      </c>
      <c r="J67" s="7">
        <v>156.01599999999999</v>
      </c>
      <c r="K67" s="7">
        <v>190.21</v>
      </c>
      <c r="L67" s="7">
        <v>257.452</v>
      </c>
      <c r="M67" s="7">
        <v>255.87899999999999</v>
      </c>
      <c r="N67" s="7">
        <v>468.52699999999999</v>
      </c>
      <c r="O67" s="7">
        <v>332.36</v>
      </c>
      <c r="P67" s="7">
        <v>83.37</v>
      </c>
      <c r="Q67" s="7">
        <v>326.63799999999998</v>
      </c>
      <c r="R67" s="7">
        <v>546.27</v>
      </c>
      <c r="S67" s="7">
        <v>285.96899999999999</v>
      </c>
      <c r="T67" s="7">
        <v>658.87699999999995</v>
      </c>
      <c r="U67" s="7">
        <v>218.78299999999999</v>
      </c>
      <c r="V67" s="7">
        <v>106.873</v>
      </c>
      <c r="W67" s="7">
        <v>493.3</v>
      </c>
      <c r="X67" s="7">
        <v>357.02499999999998</v>
      </c>
      <c r="Y67" s="7">
        <v>427.19900000000001</v>
      </c>
      <c r="Z67" s="7">
        <v>873.30499999999995</v>
      </c>
      <c r="AA67" s="7">
        <v>505.03399999999999</v>
      </c>
      <c r="AB67" s="7">
        <v>353.03199999999998</v>
      </c>
      <c r="AC67" s="7">
        <v>399.57</v>
      </c>
      <c r="AD67" s="7">
        <v>406.29899999999998</v>
      </c>
      <c r="AE67" s="91">
        <v>80.730999999999995</v>
      </c>
      <c r="AF67" s="7">
        <v>471.85899999999998</v>
      </c>
      <c r="AG67" s="7">
        <v>194.20400000000001</v>
      </c>
      <c r="AH67" s="7">
        <v>194.20400000000001</v>
      </c>
      <c r="ALQ67" s="1" t="e">
        <v>#N/A</v>
      </c>
    </row>
    <row r="68" spans="1:1005" ht="15" x14ac:dyDescent="0.25">
      <c r="A68" s="106">
        <v>47300</v>
      </c>
      <c r="B68" s="208"/>
      <c r="C68" s="208">
        <v>161</v>
      </c>
      <c r="D68" s="219">
        <v>161</v>
      </c>
      <c r="E68" s="7">
        <v>313.68</v>
      </c>
      <c r="F68" s="7">
        <v>346.83699999999999</v>
      </c>
      <c r="G68" s="7">
        <v>441.72300000000001</v>
      </c>
      <c r="H68" s="7">
        <v>407.41699999999997</v>
      </c>
      <c r="I68" s="7">
        <v>74.644999999999996</v>
      </c>
      <c r="J68" s="7">
        <v>42.073999999999998</v>
      </c>
      <c r="K68" s="7">
        <v>88.771000000000001</v>
      </c>
      <c r="L68" s="7">
        <v>104.22499999999999</v>
      </c>
      <c r="M68" s="7">
        <v>182.58699999999999</v>
      </c>
      <c r="N68" s="7">
        <v>306.21300000000002</v>
      </c>
      <c r="O68" s="7">
        <v>87.659000000000006</v>
      </c>
      <c r="P68" s="7">
        <v>13.657</v>
      </c>
      <c r="Q68" s="7">
        <v>228.71199999999999</v>
      </c>
      <c r="R68" s="7">
        <v>396.18099999999998</v>
      </c>
      <c r="S68" s="7">
        <v>219.57900000000001</v>
      </c>
      <c r="T68" s="7">
        <v>826.19299999999998</v>
      </c>
      <c r="U68" s="7">
        <v>82.983999999999995</v>
      </c>
      <c r="V68" s="7">
        <v>41.411000000000001</v>
      </c>
      <c r="W68" s="7">
        <v>303.98599999999999</v>
      </c>
      <c r="X68" s="7">
        <v>159.33799999999999</v>
      </c>
      <c r="Y68" s="7">
        <v>127.229</v>
      </c>
      <c r="Z68" s="7">
        <v>412.89600000000002</v>
      </c>
      <c r="AA68" s="7">
        <v>215.75200000000001</v>
      </c>
      <c r="AB68" s="7">
        <v>257.72899999999998</v>
      </c>
      <c r="AC68" s="7">
        <v>188.03100000000001</v>
      </c>
      <c r="AD68" s="7">
        <v>196.84700000000001</v>
      </c>
      <c r="AE68" s="91">
        <v>42.057000000000002</v>
      </c>
      <c r="AF68" s="7">
        <v>266.512</v>
      </c>
      <c r="AG68" s="7">
        <v>39.835000000000001</v>
      </c>
      <c r="AH68" s="7">
        <v>39.835000000000001</v>
      </c>
      <c r="ALQ68" s="1" t="e">
        <v>#N/A</v>
      </c>
    </row>
    <row r="69" spans="1:1005" ht="15" x14ac:dyDescent="0.25">
      <c r="A69" s="106">
        <v>47331</v>
      </c>
      <c r="B69" s="208"/>
      <c r="C69" s="208">
        <v>66</v>
      </c>
      <c r="D69" s="219">
        <v>66</v>
      </c>
      <c r="E69" s="7">
        <v>101.181</v>
      </c>
      <c r="F69" s="7">
        <v>171.26499999999999</v>
      </c>
      <c r="G69" s="7">
        <v>144.81100000000001</v>
      </c>
      <c r="H69" s="7">
        <v>136.95599999999999</v>
      </c>
      <c r="I69" s="7">
        <v>42.783000000000001</v>
      </c>
      <c r="J69" s="7">
        <v>26.393999999999998</v>
      </c>
      <c r="K69" s="7">
        <v>37.564</v>
      </c>
      <c r="L69" s="7">
        <v>41.959000000000003</v>
      </c>
      <c r="M69" s="7">
        <v>71.736000000000004</v>
      </c>
      <c r="N69" s="7">
        <v>97.155000000000001</v>
      </c>
      <c r="O69" s="7">
        <v>50.345999999999997</v>
      </c>
      <c r="P69" s="7">
        <v>31.606999999999999</v>
      </c>
      <c r="Q69" s="7">
        <v>69.858999999999995</v>
      </c>
      <c r="R69" s="7">
        <v>122.533</v>
      </c>
      <c r="S69" s="7">
        <v>69.855999999999995</v>
      </c>
      <c r="T69" s="7">
        <v>218.238</v>
      </c>
      <c r="U69" s="7">
        <v>43.463000000000001</v>
      </c>
      <c r="V69" s="7">
        <v>26.716000000000001</v>
      </c>
      <c r="W69" s="7">
        <v>109.22499999999999</v>
      </c>
      <c r="X69" s="7">
        <v>60.234000000000002</v>
      </c>
      <c r="Y69" s="7">
        <v>63.939</v>
      </c>
      <c r="Z69" s="7">
        <v>147.46600000000001</v>
      </c>
      <c r="AA69" s="7">
        <v>82.661000000000001</v>
      </c>
      <c r="AB69" s="7">
        <v>98.960999999999999</v>
      </c>
      <c r="AC69" s="7">
        <v>69.929000000000002</v>
      </c>
      <c r="AD69" s="7">
        <v>90.903999999999996</v>
      </c>
      <c r="AE69" s="91">
        <v>27.17</v>
      </c>
      <c r="AF69" s="7">
        <v>202.92</v>
      </c>
      <c r="AG69" s="7">
        <v>33.366999999999997</v>
      </c>
      <c r="AH69" s="7">
        <v>33.366999999999997</v>
      </c>
      <c r="ALQ69" s="1" t="e">
        <v>#N/A</v>
      </c>
    </row>
    <row r="70" spans="1:1005" ht="15" x14ac:dyDescent="0.25">
      <c r="A70" s="106">
        <v>47362</v>
      </c>
      <c r="B70" s="208"/>
      <c r="C70" s="208">
        <v>43</v>
      </c>
      <c r="D70" s="219">
        <v>43</v>
      </c>
      <c r="E70" s="7">
        <v>61.926000000000002</v>
      </c>
      <c r="F70" s="7">
        <v>108.22799999999999</v>
      </c>
      <c r="G70" s="7">
        <v>66.713999999999999</v>
      </c>
      <c r="H70" s="7">
        <v>94.62</v>
      </c>
      <c r="I70" s="7">
        <v>48.776000000000003</v>
      </c>
      <c r="J70" s="7">
        <v>22.404</v>
      </c>
      <c r="K70" s="7">
        <v>34.335999999999999</v>
      </c>
      <c r="L70" s="7">
        <v>38.146999999999998</v>
      </c>
      <c r="M70" s="7">
        <v>57.121000000000002</v>
      </c>
      <c r="N70" s="7">
        <v>54.350999999999999</v>
      </c>
      <c r="O70" s="7">
        <v>40.201999999999998</v>
      </c>
      <c r="P70" s="7">
        <v>28.396000000000001</v>
      </c>
      <c r="Q70" s="7">
        <v>54.99</v>
      </c>
      <c r="R70" s="7">
        <v>56.137999999999998</v>
      </c>
      <c r="S70" s="7">
        <v>44.128999999999998</v>
      </c>
      <c r="T70" s="7">
        <v>92.896000000000001</v>
      </c>
      <c r="U70" s="7">
        <v>32.938000000000002</v>
      </c>
      <c r="V70" s="7">
        <v>30.306999999999999</v>
      </c>
      <c r="W70" s="7">
        <v>74.933000000000007</v>
      </c>
      <c r="X70" s="7">
        <v>40.991999999999997</v>
      </c>
      <c r="Y70" s="7">
        <v>62.567</v>
      </c>
      <c r="Z70" s="7">
        <v>99.516999999999996</v>
      </c>
      <c r="AA70" s="7">
        <v>51.258000000000003</v>
      </c>
      <c r="AB70" s="7">
        <v>68.003</v>
      </c>
      <c r="AC70" s="7">
        <v>48.683999999999997</v>
      </c>
      <c r="AD70" s="7">
        <v>70.971999999999994</v>
      </c>
      <c r="AE70" s="91">
        <v>27.231000000000002</v>
      </c>
      <c r="AF70" s="7">
        <v>80.513000000000005</v>
      </c>
      <c r="AG70" s="7">
        <v>28.907</v>
      </c>
      <c r="AH70" s="7">
        <v>28.907</v>
      </c>
      <c r="ALQ70" s="1" t="e">
        <v>#N/A</v>
      </c>
    </row>
    <row r="71" spans="1:1005" ht="15" x14ac:dyDescent="0.25">
      <c r="A71" s="106"/>
      <c r="B71" s="208"/>
      <c r="C71" s="208"/>
      <c r="D71" s="219"/>
      <c r="E71" s="7"/>
      <c r="F71" s="7"/>
      <c r="G71" s="7"/>
      <c r="H71" s="7"/>
      <c r="I71" s="7"/>
      <c r="J71" s="7"/>
      <c r="K71" s="7"/>
      <c r="L71" s="7"/>
      <c r="M71" s="7"/>
      <c r="N71" s="7"/>
      <c r="O71" s="7"/>
      <c r="P71" s="7"/>
      <c r="Q71" s="7"/>
      <c r="R71" s="7"/>
      <c r="S71" s="7"/>
      <c r="T71" s="7"/>
      <c r="U71" s="7"/>
      <c r="V71" s="7"/>
      <c r="W71" s="7"/>
      <c r="X71" s="7"/>
      <c r="Y71" s="7"/>
      <c r="Z71" s="7"/>
      <c r="AA71" s="7"/>
      <c r="AB71" s="7"/>
      <c r="AC71" s="7"/>
      <c r="AD71" s="7"/>
      <c r="AE71" s="91"/>
      <c r="AF71" s="7"/>
      <c r="AG71" s="7"/>
      <c r="AH71" s="7"/>
      <c r="ALQ71" s="1" t="e">
        <v>#N/A</v>
      </c>
    </row>
    <row r="72" spans="1:1005" ht="15" x14ac:dyDescent="0.25">
      <c r="A72" s="106"/>
      <c r="B72" s="208"/>
      <c r="C72" s="208"/>
      <c r="D72" s="211"/>
      <c r="ALQ72" s="1" t="e">
        <v>#N/A</v>
      </c>
    </row>
    <row r="73" spans="1:1005" ht="15" x14ac:dyDescent="0.25">
      <c r="A73" s="106"/>
      <c r="B73" s="208"/>
      <c r="C73" s="208"/>
      <c r="D73" s="211"/>
    </row>
    <row r="74" spans="1:1005" ht="15" x14ac:dyDescent="0.25">
      <c r="A74" s="106"/>
      <c r="B74" s="208"/>
      <c r="C74" s="208"/>
      <c r="D74" s="211"/>
    </row>
    <row r="75" spans="1:1005" ht="15" x14ac:dyDescent="0.25">
      <c r="A75" s="106"/>
      <c r="B75" s="208"/>
      <c r="C75" s="208"/>
      <c r="D75" s="211"/>
    </row>
    <row r="76" spans="1:1005" ht="15" x14ac:dyDescent="0.25">
      <c r="A76" s="106"/>
      <c r="B76" s="208"/>
      <c r="C76" s="208"/>
      <c r="D76" s="211"/>
    </row>
    <row r="77" spans="1:1005" ht="15" x14ac:dyDescent="0.25">
      <c r="A77" s="106"/>
      <c r="B77" s="208"/>
      <c r="C77" s="208"/>
      <c r="D77" s="211"/>
    </row>
    <row r="78" spans="1:1005" ht="15" x14ac:dyDescent="0.25">
      <c r="A78" s="106"/>
      <c r="B78" s="208"/>
      <c r="C78" s="208"/>
      <c r="D78" s="211"/>
    </row>
    <row r="79" spans="1:1005" ht="15" x14ac:dyDescent="0.25">
      <c r="A79" s="106"/>
      <c r="B79" s="208"/>
      <c r="C79" s="208"/>
      <c r="D79" s="211"/>
    </row>
    <row r="80" spans="1:1005" ht="15" x14ac:dyDescent="0.25">
      <c r="A80" s="106"/>
      <c r="B80" s="208"/>
      <c r="C80" s="208"/>
      <c r="D80" s="211"/>
    </row>
    <row r="81" spans="1:4" ht="12.75" customHeight="1" x14ac:dyDescent="0.25">
      <c r="A81" s="106"/>
      <c r="B81" s="208"/>
      <c r="C81" s="208"/>
      <c r="D81" s="211"/>
    </row>
    <row r="82" spans="1:4" ht="12.75" customHeight="1" x14ac:dyDescent="0.25">
      <c r="A82" s="106"/>
      <c r="B82" s="208"/>
      <c r="C82" s="208"/>
      <c r="D82" s="211"/>
    </row>
    <row r="83" spans="1:4" ht="12.75" customHeight="1" x14ac:dyDescent="0.25">
      <c r="A83" s="106"/>
      <c r="B83" s="208"/>
      <c r="C83" s="208"/>
      <c r="D83" s="211"/>
    </row>
    <row r="84" spans="1:4" ht="12.75" customHeight="1" x14ac:dyDescent="0.25">
      <c r="A84" s="106"/>
      <c r="B84" s="208"/>
      <c r="C84" s="208"/>
      <c r="D84" s="211"/>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7109375" defaultRowHeight="12.75" customHeight="1" x14ac:dyDescent="0.25"/>
  <cols>
    <col min="1" max="4" width="7.5703125" style="2" customWidth="1"/>
    <col min="5" max="30" width="8" style="1" customWidth="1"/>
    <col min="31" max="31" width="8.28515625" style="1" customWidth="1"/>
    <col min="32" max="54" width="8.7109375" style="1" customWidth="1"/>
    <col min="55" max="16384" width="18.7109375" style="1"/>
  </cols>
  <sheetData>
    <row r="1" spans="1:39" ht="15" x14ac:dyDescent="0.25">
      <c r="A1" s="21" t="s">
        <v>44</v>
      </c>
      <c r="B1" s="257"/>
      <c r="C1" s="257"/>
      <c r="D1" s="257"/>
      <c r="E1" s="257"/>
      <c r="F1" s="257"/>
      <c r="G1" s="257"/>
      <c r="H1" s="257"/>
      <c r="I1" s="257"/>
      <c r="J1" s="257"/>
      <c r="K1" s="257"/>
      <c r="L1" s="257"/>
      <c r="M1" s="257"/>
      <c r="N1" s="257"/>
      <c r="O1" s="257"/>
      <c r="P1" s="257"/>
      <c r="Q1" s="257"/>
      <c r="R1" s="257"/>
      <c r="S1" s="257"/>
      <c r="T1" s="257"/>
      <c r="U1" s="257"/>
      <c r="V1" s="257"/>
      <c r="W1" s="257"/>
      <c r="X1" s="257"/>
      <c r="Y1" s="257"/>
      <c r="Z1" s="257"/>
      <c r="AA1" s="257"/>
      <c r="AB1" s="257"/>
      <c r="AC1" s="257"/>
      <c r="AD1" s="257"/>
      <c r="AE1" s="257"/>
      <c r="AF1" s="257"/>
      <c r="AG1" s="257"/>
      <c r="AH1" s="257"/>
      <c r="AI1" s="2"/>
      <c r="AJ1" s="2"/>
      <c r="AK1" s="2"/>
      <c r="AL1" s="2"/>
      <c r="AM1" s="2"/>
    </row>
    <row r="2" spans="1:39" s="2" customFormat="1" ht="15" x14ac:dyDescent="0.25">
      <c r="A2" s="21"/>
      <c r="B2" s="116" t="s">
        <v>46</v>
      </c>
      <c r="C2" s="116" t="s">
        <v>45</v>
      </c>
      <c r="D2" s="116" t="s">
        <v>47</v>
      </c>
      <c r="E2" s="116">
        <v>1991</v>
      </c>
      <c r="F2" s="116">
        <v>1992</v>
      </c>
      <c r="G2" s="116">
        <v>1993</v>
      </c>
      <c r="H2" s="116">
        <v>1994</v>
      </c>
      <c r="I2" s="116">
        <v>1995</v>
      </c>
      <c r="J2" s="116">
        <v>1996</v>
      </c>
      <c r="K2" s="116">
        <v>1997</v>
      </c>
      <c r="L2" s="116">
        <v>1998</v>
      </c>
      <c r="M2" s="116">
        <v>1999</v>
      </c>
      <c r="N2" s="116">
        <v>2000</v>
      </c>
      <c r="O2" s="116">
        <v>2001</v>
      </c>
      <c r="P2" s="116">
        <v>2002</v>
      </c>
      <c r="Q2" s="116">
        <v>2003</v>
      </c>
      <c r="R2" s="116">
        <v>2004</v>
      </c>
      <c r="S2" s="116">
        <v>2005</v>
      </c>
      <c r="T2" s="116">
        <v>2006</v>
      </c>
      <c r="U2" s="116">
        <v>2007</v>
      </c>
      <c r="V2" s="116">
        <v>2008</v>
      </c>
      <c r="W2" s="116">
        <v>2009</v>
      </c>
      <c r="X2" s="116">
        <v>2010</v>
      </c>
      <c r="Y2" s="116">
        <v>2011</v>
      </c>
      <c r="Z2" s="116">
        <v>2012</v>
      </c>
      <c r="AA2" s="116">
        <v>2013</v>
      </c>
      <c r="AB2" s="116">
        <v>2014</v>
      </c>
      <c r="AC2" s="116">
        <v>2015</v>
      </c>
      <c r="AD2" s="116">
        <v>2016</v>
      </c>
      <c r="AE2" s="116">
        <v>2017</v>
      </c>
      <c r="AF2" s="116">
        <v>2018</v>
      </c>
      <c r="AG2" s="116">
        <v>2019</v>
      </c>
      <c r="AH2" s="116">
        <v>2020</v>
      </c>
    </row>
    <row r="3" spans="1:39" s="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39" ht="15" x14ac:dyDescent="0.25">
      <c r="A4" s="107">
        <v>45352</v>
      </c>
      <c r="B4" s="212"/>
      <c r="C4" s="213">
        <v>37</v>
      </c>
      <c r="D4" s="217">
        <v>37</v>
      </c>
      <c r="E4" s="8">
        <v>31.702000000000002</v>
      </c>
      <c r="F4" s="8">
        <v>39.863</v>
      </c>
      <c r="G4" s="8">
        <v>37.402000000000001</v>
      </c>
      <c r="H4" s="7">
        <v>40.615000000000002</v>
      </c>
      <c r="I4" s="7">
        <v>44.779000000000003</v>
      </c>
      <c r="J4" s="7">
        <v>32.061</v>
      </c>
      <c r="K4" s="7">
        <v>41.654000000000003</v>
      </c>
      <c r="L4" s="7">
        <v>38.186999999999998</v>
      </c>
      <c r="M4" s="7">
        <v>42.003</v>
      </c>
      <c r="N4" s="7">
        <v>32.231999999999999</v>
      </c>
      <c r="O4" s="7">
        <v>36.749000000000002</v>
      </c>
      <c r="P4" s="7">
        <v>30.263999999999999</v>
      </c>
      <c r="Q4" s="7">
        <v>38.340000000000003</v>
      </c>
      <c r="R4" s="7">
        <v>54.494</v>
      </c>
      <c r="S4" s="7">
        <v>31.111000000000001</v>
      </c>
      <c r="T4" s="7">
        <v>31.379000000000001</v>
      </c>
      <c r="U4" s="7">
        <v>51.100999999999999</v>
      </c>
      <c r="V4" s="7">
        <v>26.507000000000001</v>
      </c>
      <c r="W4" s="7">
        <v>39.152000000000001</v>
      </c>
      <c r="X4" s="7">
        <v>28.963000000000001</v>
      </c>
      <c r="Y4" s="7">
        <v>35.909999999999997</v>
      </c>
      <c r="Z4" s="7">
        <v>44.292000000000002</v>
      </c>
      <c r="AA4" s="7">
        <v>32.953000000000003</v>
      </c>
      <c r="AB4" s="7">
        <v>29.126999999999999</v>
      </c>
      <c r="AC4" s="7">
        <v>44.790999999999997</v>
      </c>
      <c r="AD4" s="7">
        <v>36.47</v>
      </c>
      <c r="AE4" s="7">
        <v>49.457999999999998</v>
      </c>
      <c r="AF4" s="7">
        <v>33.331000000000003</v>
      </c>
      <c r="AG4" s="7">
        <v>29.977</v>
      </c>
      <c r="AH4" s="7">
        <v>37.250999999999998</v>
      </c>
    </row>
    <row r="5" spans="1:39" ht="15" x14ac:dyDescent="0.25">
      <c r="A5" s="107">
        <v>45383</v>
      </c>
      <c r="B5" s="214"/>
      <c r="C5" s="204">
        <v>56</v>
      </c>
      <c r="D5" s="218">
        <v>72</v>
      </c>
      <c r="E5" s="8">
        <v>65.683000000000007</v>
      </c>
      <c r="F5" s="8">
        <v>115.095</v>
      </c>
      <c r="G5" s="8">
        <v>71.204999999999998</v>
      </c>
      <c r="H5" s="7">
        <v>83.936000000000007</v>
      </c>
      <c r="I5" s="7">
        <v>58.883000000000003</v>
      </c>
      <c r="J5" s="7">
        <v>74.091999999999999</v>
      </c>
      <c r="K5" s="7">
        <v>64.355999999999995</v>
      </c>
      <c r="L5" s="7">
        <v>59.884999999999998</v>
      </c>
      <c r="M5" s="7">
        <v>63.134999999999998</v>
      </c>
      <c r="N5" s="7">
        <v>105.91200000000001</v>
      </c>
      <c r="O5" s="7">
        <v>88.009</v>
      </c>
      <c r="P5" s="7">
        <v>86.774000000000001</v>
      </c>
      <c r="Q5" s="7">
        <v>75.954999999999998</v>
      </c>
      <c r="R5" s="7">
        <v>119.023</v>
      </c>
      <c r="S5" s="7">
        <v>68.225999999999999</v>
      </c>
      <c r="T5" s="7">
        <v>88.721000000000004</v>
      </c>
      <c r="U5" s="7">
        <v>84.45</v>
      </c>
      <c r="V5" s="7">
        <v>44.030999999999999</v>
      </c>
      <c r="W5" s="7">
        <v>64.221000000000004</v>
      </c>
      <c r="X5" s="7">
        <v>69.72</v>
      </c>
      <c r="Y5" s="7">
        <v>69.369</v>
      </c>
      <c r="Z5" s="7">
        <v>113.265</v>
      </c>
      <c r="AA5" s="7">
        <v>61.768000000000001</v>
      </c>
      <c r="AB5" s="7">
        <v>56.987000000000002</v>
      </c>
      <c r="AC5" s="7">
        <v>72.528999999999996</v>
      </c>
      <c r="AD5" s="7">
        <v>72.781999999999996</v>
      </c>
      <c r="AE5" s="7">
        <v>88.111000000000004</v>
      </c>
      <c r="AF5" s="7">
        <v>71.471000000000004</v>
      </c>
      <c r="AG5" s="7">
        <v>89.08</v>
      </c>
      <c r="AH5" s="7">
        <v>62.395000000000003</v>
      </c>
    </row>
    <row r="6" spans="1:39" ht="15" x14ac:dyDescent="0.25">
      <c r="A6" s="107">
        <v>45413</v>
      </c>
      <c r="B6" s="214"/>
      <c r="C6" s="204">
        <v>163</v>
      </c>
      <c r="D6" s="218">
        <v>210</v>
      </c>
      <c r="E6" s="8">
        <v>170.745</v>
      </c>
      <c r="F6" s="8">
        <v>295.90800000000002</v>
      </c>
      <c r="G6" s="8">
        <v>208.81700000000001</v>
      </c>
      <c r="H6" s="7">
        <v>228.66300000000001</v>
      </c>
      <c r="I6" s="7">
        <v>222.595</v>
      </c>
      <c r="J6" s="7">
        <v>237.68799999999999</v>
      </c>
      <c r="K6" s="7">
        <v>201.268</v>
      </c>
      <c r="L6" s="7">
        <v>177.036</v>
      </c>
      <c r="M6" s="7">
        <v>220.21799999999999</v>
      </c>
      <c r="N6" s="7">
        <v>292.12700000000001</v>
      </c>
      <c r="O6" s="7">
        <v>308.00299999999999</v>
      </c>
      <c r="P6" s="7">
        <v>150.703</v>
      </c>
      <c r="Q6" s="7">
        <v>204.28100000000001</v>
      </c>
      <c r="R6" s="7">
        <v>247.523</v>
      </c>
      <c r="S6" s="7">
        <v>220.53</v>
      </c>
      <c r="T6" s="7">
        <v>211.18299999999999</v>
      </c>
      <c r="U6" s="7">
        <v>230.964</v>
      </c>
      <c r="V6" s="7">
        <v>135.518</v>
      </c>
      <c r="W6" s="7">
        <v>283.21199999999999</v>
      </c>
      <c r="X6" s="7">
        <v>137.19900000000001</v>
      </c>
      <c r="Y6" s="7">
        <v>145.554</v>
      </c>
      <c r="Z6" s="7">
        <v>189.79</v>
      </c>
      <c r="AA6" s="7">
        <v>202.84</v>
      </c>
      <c r="AB6" s="7">
        <v>169.262</v>
      </c>
      <c r="AC6" s="7">
        <v>144.69399999999999</v>
      </c>
      <c r="AD6" s="7">
        <v>182.92699999999999</v>
      </c>
      <c r="AE6" s="7">
        <v>180.036</v>
      </c>
      <c r="AF6" s="7">
        <v>237.816</v>
      </c>
      <c r="AG6" s="7">
        <v>231.11500000000001</v>
      </c>
      <c r="AH6" s="7">
        <v>226.69200000000001</v>
      </c>
    </row>
    <row r="7" spans="1:39" ht="15" x14ac:dyDescent="0.25">
      <c r="A7" s="107">
        <v>45444</v>
      </c>
      <c r="B7" s="214"/>
      <c r="C7" s="204">
        <v>184</v>
      </c>
      <c r="D7" s="218">
        <v>238</v>
      </c>
      <c r="E7" s="8">
        <v>371.23599999999999</v>
      </c>
      <c r="F7" s="8">
        <v>217.976</v>
      </c>
      <c r="G7" s="8">
        <v>300.87099999999998</v>
      </c>
      <c r="H7" s="7">
        <v>240.035</v>
      </c>
      <c r="I7" s="7">
        <v>550.98800000000006</v>
      </c>
      <c r="J7" s="7">
        <v>201.249</v>
      </c>
      <c r="K7" s="7">
        <v>303.11700000000002</v>
      </c>
      <c r="L7" s="7">
        <v>232.684</v>
      </c>
      <c r="M7" s="7">
        <v>355.74400000000003</v>
      </c>
      <c r="N7" s="7">
        <v>215.48599999999999</v>
      </c>
      <c r="O7" s="7">
        <v>231.41900000000001</v>
      </c>
      <c r="P7" s="7">
        <v>137.08799999999999</v>
      </c>
      <c r="Q7" s="7">
        <v>282.27199999999999</v>
      </c>
      <c r="R7" s="7">
        <v>140.50700000000001</v>
      </c>
      <c r="S7" s="7">
        <v>215.815</v>
      </c>
      <c r="T7" s="7">
        <v>178.90100000000001</v>
      </c>
      <c r="U7" s="7">
        <v>195.13900000000001</v>
      </c>
      <c r="V7" s="7">
        <v>288.82600000000002</v>
      </c>
      <c r="W7" s="7">
        <v>235.965</v>
      </c>
      <c r="X7" s="7">
        <v>314.10700000000003</v>
      </c>
      <c r="Y7" s="7">
        <v>365.02100000000002</v>
      </c>
      <c r="Z7" s="7">
        <v>72.326999999999998</v>
      </c>
      <c r="AA7" s="7">
        <v>284.80599999999998</v>
      </c>
      <c r="AB7" s="7">
        <v>275.14999999999998</v>
      </c>
      <c r="AC7" s="7">
        <v>395.60599999999999</v>
      </c>
      <c r="AD7" s="7">
        <v>321.25599999999997</v>
      </c>
      <c r="AE7" s="7">
        <v>217.38900000000001</v>
      </c>
      <c r="AF7" s="7">
        <v>139.78</v>
      </c>
      <c r="AG7" s="7">
        <v>440.87900000000002</v>
      </c>
      <c r="AH7" s="7">
        <v>213.673</v>
      </c>
    </row>
    <row r="8" spans="1:39" ht="15" x14ac:dyDescent="0.25">
      <c r="A8" s="107">
        <v>45474</v>
      </c>
      <c r="B8" s="214"/>
      <c r="C8" s="204">
        <v>62</v>
      </c>
      <c r="D8" s="218">
        <v>80</v>
      </c>
      <c r="E8" s="8">
        <v>169.61</v>
      </c>
      <c r="F8" s="8">
        <v>86.772999999999996</v>
      </c>
      <c r="G8" s="8">
        <v>118.83</v>
      </c>
      <c r="H8" s="7">
        <v>70.504999999999995</v>
      </c>
      <c r="I8" s="7">
        <v>398.31099999999998</v>
      </c>
      <c r="J8" s="7">
        <v>72.658000000000001</v>
      </c>
      <c r="K8" s="7">
        <v>90.676000000000002</v>
      </c>
      <c r="L8" s="7">
        <v>108.66200000000001</v>
      </c>
      <c r="M8" s="7">
        <v>225.89099999999999</v>
      </c>
      <c r="N8" s="7">
        <v>63.274999999999999</v>
      </c>
      <c r="O8" s="7">
        <v>70.614000000000004</v>
      </c>
      <c r="P8" s="7">
        <v>45.564</v>
      </c>
      <c r="Q8" s="7">
        <v>72.388000000000005</v>
      </c>
      <c r="R8" s="7">
        <v>53.972999999999999</v>
      </c>
      <c r="S8" s="7">
        <v>78.194000000000003</v>
      </c>
      <c r="T8" s="7">
        <v>67.616</v>
      </c>
      <c r="U8" s="7">
        <v>71.953999999999994</v>
      </c>
      <c r="V8" s="7">
        <v>117.824</v>
      </c>
      <c r="W8" s="7">
        <v>107.608</v>
      </c>
      <c r="X8" s="7">
        <v>81.805999999999997</v>
      </c>
      <c r="Y8" s="7">
        <v>173.93700000000001</v>
      </c>
      <c r="Z8" s="7">
        <v>36.226999999999997</v>
      </c>
      <c r="AA8" s="7">
        <v>95.471999999999994</v>
      </c>
      <c r="AB8" s="7">
        <v>76.096999999999994</v>
      </c>
      <c r="AC8" s="7">
        <v>143.917</v>
      </c>
      <c r="AD8" s="7">
        <v>96.968999999999994</v>
      </c>
      <c r="AE8" s="7">
        <v>69.290999999999997</v>
      </c>
      <c r="AF8" s="7">
        <v>48.72</v>
      </c>
      <c r="AG8" s="7">
        <v>242.535</v>
      </c>
      <c r="AH8" s="7">
        <v>64.058999999999997</v>
      </c>
    </row>
    <row r="9" spans="1:39" ht="15" x14ac:dyDescent="0.25">
      <c r="A9" s="107">
        <v>45505</v>
      </c>
      <c r="B9" s="214"/>
      <c r="C9" s="204">
        <v>42</v>
      </c>
      <c r="D9" s="218">
        <v>48</v>
      </c>
      <c r="E9" s="8">
        <v>64.412999999999997</v>
      </c>
      <c r="F9" s="8">
        <v>59.615000000000002</v>
      </c>
      <c r="G9" s="8">
        <v>50.593000000000004</v>
      </c>
      <c r="H9" s="7">
        <v>41.616999999999997</v>
      </c>
      <c r="I9" s="7">
        <v>105.336</v>
      </c>
      <c r="J9" s="7">
        <v>38.319000000000003</v>
      </c>
      <c r="K9" s="7">
        <v>52.070999999999998</v>
      </c>
      <c r="L9" s="7">
        <v>48.244999999999997</v>
      </c>
      <c r="M9" s="7">
        <v>86.966999999999999</v>
      </c>
      <c r="N9" s="7">
        <v>47.755000000000003</v>
      </c>
      <c r="O9" s="7">
        <v>55.207000000000001</v>
      </c>
      <c r="P9" s="7">
        <v>31.004999999999999</v>
      </c>
      <c r="Q9" s="7">
        <v>46.344999999999999</v>
      </c>
      <c r="R9" s="7">
        <v>36.540999999999997</v>
      </c>
      <c r="S9" s="7">
        <v>46.866</v>
      </c>
      <c r="T9" s="7">
        <v>46.31</v>
      </c>
      <c r="U9" s="7">
        <v>47.454999999999998</v>
      </c>
      <c r="V9" s="7">
        <v>51.62</v>
      </c>
      <c r="W9" s="7">
        <v>46.518000000000001</v>
      </c>
      <c r="X9" s="7">
        <v>51.154000000000003</v>
      </c>
      <c r="Y9" s="7">
        <v>57.857999999999997</v>
      </c>
      <c r="Z9" s="7">
        <v>30.652000000000001</v>
      </c>
      <c r="AA9" s="7">
        <v>53.593000000000004</v>
      </c>
      <c r="AB9" s="7">
        <v>46.716999999999999</v>
      </c>
      <c r="AC9" s="7">
        <v>53.951000000000001</v>
      </c>
      <c r="AD9" s="7">
        <v>51.704000000000001</v>
      </c>
      <c r="AE9" s="7">
        <v>43.177</v>
      </c>
      <c r="AF9" s="7">
        <v>32.1</v>
      </c>
      <c r="AG9" s="7">
        <v>73.688000000000002</v>
      </c>
      <c r="AH9" s="7">
        <v>38.424999999999997</v>
      </c>
    </row>
    <row r="10" spans="1:39" ht="15" x14ac:dyDescent="0.25">
      <c r="A10" s="107">
        <v>45536</v>
      </c>
      <c r="B10" s="214"/>
      <c r="C10" s="204">
        <v>46</v>
      </c>
      <c r="D10" s="218">
        <v>33</v>
      </c>
      <c r="E10" s="8">
        <v>36.51</v>
      </c>
      <c r="F10" s="8">
        <v>40.67</v>
      </c>
      <c r="G10" s="8">
        <v>37.125</v>
      </c>
      <c r="H10" s="7">
        <v>32.149000000000001</v>
      </c>
      <c r="I10" s="7">
        <v>54.027999999999999</v>
      </c>
      <c r="J10" s="7">
        <v>27.994</v>
      </c>
      <c r="K10" s="7">
        <v>37.944000000000003</v>
      </c>
      <c r="L10" s="7">
        <v>29.234000000000002</v>
      </c>
      <c r="M10" s="7">
        <v>44.781999999999996</v>
      </c>
      <c r="N10" s="7">
        <v>33.232999999999997</v>
      </c>
      <c r="O10" s="7">
        <v>31.609000000000002</v>
      </c>
      <c r="P10" s="7">
        <v>25.622</v>
      </c>
      <c r="Q10" s="7">
        <v>56.542999999999999</v>
      </c>
      <c r="R10" s="7">
        <v>31.754000000000001</v>
      </c>
      <c r="S10" s="7">
        <v>30.503</v>
      </c>
      <c r="T10" s="7">
        <v>32.74</v>
      </c>
      <c r="U10" s="7">
        <v>39.084000000000003</v>
      </c>
      <c r="V10" s="7">
        <v>30.177</v>
      </c>
      <c r="W10" s="7">
        <v>30.443000000000001</v>
      </c>
      <c r="X10" s="7">
        <v>28.523</v>
      </c>
      <c r="Y10" s="7">
        <v>33.442999999999998</v>
      </c>
      <c r="Z10" s="7">
        <v>23.373999999999999</v>
      </c>
      <c r="AA10" s="7">
        <v>60.862000000000002</v>
      </c>
      <c r="AB10" s="7">
        <v>41.622999999999998</v>
      </c>
      <c r="AC10" s="7">
        <v>36.457000000000001</v>
      </c>
      <c r="AD10" s="7">
        <v>32.767000000000003</v>
      </c>
      <c r="AE10" s="7">
        <v>26.443000000000001</v>
      </c>
      <c r="AF10" s="7">
        <v>23.478999999999999</v>
      </c>
      <c r="AG10" s="7">
        <v>39.353000000000002</v>
      </c>
      <c r="AH10" s="7">
        <v>33.975000000000001</v>
      </c>
    </row>
    <row r="11" spans="1:39" ht="15" x14ac:dyDescent="0.25">
      <c r="A11" s="107">
        <v>45566</v>
      </c>
      <c r="B11" s="214"/>
      <c r="C11" s="204">
        <v>33</v>
      </c>
      <c r="D11" s="218">
        <v>35</v>
      </c>
      <c r="E11" s="8">
        <v>34.512</v>
      </c>
      <c r="F11" s="8">
        <v>33.715000000000003</v>
      </c>
      <c r="G11" s="8">
        <v>39.055</v>
      </c>
      <c r="H11" s="7">
        <v>43.091999999999999</v>
      </c>
      <c r="I11" s="7">
        <v>60.012</v>
      </c>
      <c r="J11" s="7">
        <v>40.936</v>
      </c>
      <c r="K11" s="7">
        <v>47.695</v>
      </c>
      <c r="L11" s="7">
        <v>43.207999999999998</v>
      </c>
      <c r="M11" s="7">
        <v>40.587000000000003</v>
      </c>
      <c r="N11" s="7">
        <v>33.569000000000003</v>
      </c>
      <c r="O11" s="7">
        <v>33.418999999999997</v>
      </c>
      <c r="P11" s="7">
        <v>38.398000000000003</v>
      </c>
      <c r="Q11" s="7">
        <v>39.527999999999999</v>
      </c>
      <c r="R11" s="7">
        <v>34.045999999999999</v>
      </c>
      <c r="S11" s="7">
        <v>48.389000000000003</v>
      </c>
      <c r="T11" s="7">
        <v>62.655999999999999</v>
      </c>
      <c r="U11" s="7">
        <v>44.954999999999998</v>
      </c>
      <c r="V11" s="7">
        <v>32.664000000000001</v>
      </c>
      <c r="W11" s="7">
        <v>36.737000000000002</v>
      </c>
      <c r="X11" s="7">
        <v>32.918999999999997</v>
      </c>
      <c r="Y11" s="7">
        <v>38.131999999999998</v>
      </c>
      <c r="Z11" s="7">
        <v>25.489000000000001</v>
      </c>
      <c r="AA11" s="7">
        <v>61.305</v>
      </c>
      <c r="AB11" s="7">
        <v>56.948</v>
      </c>
      <c r="AC11" s="7">
        <v>34.976999999999997</v>
      </c>
      <c r="AD11" s="7">
        <v>32.424999999999997</v>
      </c>
      <c r="AE11" s="7">
        <v>32.703000000000003</v>
      </c>
      <c r="AF11" s="7">
        <v>28.771999999999998</v>
      </c>
      <c r="AG11" s="7">
        <v>39.121000000000002</v>
      </c>
      <c r="AH11" s="7">
        <v>36.725999999999999</v>
      </c>
    </row>
    <row r="12" spans="1:39" ht="15" x14ac:dyDescent="0.25">
      <c r="A12" s="107">
        <v>45597</v>
      </c>
      <c r="B12" s="214"/>
      <c r="C12" s="204">
        <v>31</v>
      </c>
      <c r="D12" s="218">
        <v>31</v>
      </c>
      <c r="E12" s="8">
        <v>32.347000000000001</v>
      </c>
      <c r="F12" s="8">
        <v>28.936</v>
      </c>
      <c r="G12" s="8">
        <v>31.972000000000001</v>
      </c>
      <c r="H12" s="7">
        <v>33.844999999999999</v>
      </c>
      <c r="I12" s="7">
        <v>44.640999999999998</v>
      </c>
      <c r="J12" s="7">
        <v>34.71</v>
      </c>
      <c r="K12" s="7">
        <v>36.270000000000003</v>
      </c>
      <c r="L12" s="7">
        <v>36.424999999999997</v>
      </c>
      <c r="M12" s="7">
        <v>32.468000000000004</v>
      </c>
      <c r="N12" s="7">
        <v>29.527000000000001</v>
      </c>
      <c r="O12" s="7">
        <v>32.479999999999997</v>
      </c>
      <c r="P12" s="7">
        <v>25.628</v>
      </c>
      <c r="Q12" s="7">
        <v>29.376999999999999</v>
      </c>
      <c r="R12" s="7">
        <v>31.678000000000001</v>
      </c>
      <c r="S12" s="7">
        <v>37.652000000000001</v>
      </c>
      <c r="T12" s="7">
        <v>44.795000000000002</v>
      </c>
      <c r="U12" s="7">
        <v>37.353999999999999</v>
      </c>
      <c r="V12" s="7">
        <v>28.463000000000001</v>
      </c>
      <c r="W12" s="7">
        <v>33.329000000000001</v>
      </c>
      <c r="X12" s="7">
        <v>33.113999999999997</v>
      </c>
      <c r="Y12" s="7">
        <v>31.75</v>
      </c>
      <c r="Z12" s="7">
        <v>21.257000000000001</v>
      </c>
      <c r="AA12" s="7">
        <v>40.808</v>
      </c>
      <c r="AB12" s="7">
        <v>35.451000000000001</v>
      </c>
      <c r="AC12" s="7">
        <v>31.498999999999999</v>
      </c>
      <c r="AD12" s="7">
        <v>27.844999999999999</v>
      </c>
      <c r="AE12" s="7">
        <v>28.178000000000001</v>
      </c>
      <c r="AF12" s="7">
        <v>27.091999999999999</v>
      </c>
      <c r="AG12" s="7">
        <v>34.186999999999998</v>
      </c>
      <c r="AH12" s="7">
        <v>39.536999999999999</v>
      </c>
    </row>
    <row r="13" spans="1:39" ht="15" x14ac:dyDescent="0.25">
      <c r="A13" s="107">
        <v>45627</v>
      </c>
      <c r="B13" s="214"/>
      <c r="C13" s="204">
        <v>27</v>
      </c>
      <c r="D13" s="218">
        <v>27</v>
      </c>
      <c r="E13" s="8">
        <v>29.466999999999999</v>
      </c>
      <c r="F13" s="8">
        <v>25.969000000000001</v>
      </c>
      <c r="G13" s="8">
        <v>26.966999999999999</v>
      </c>
      <c r="H13" s="7">
        <v>27.507000000000001</v>
      </c>
      <c r="I13" s="7">
        <v>41.143999999999998</v>
      </c>
      <c r="J13" s="7">
        <v>28.596</v>
      </c>
      <c r="K13" s="7">
        <v>28.393000000000001</v>
      </c>
      <c r="L13" s="7">
        <v>33.122</v>
      </c>
      <c r="M13" s="7">
        <v>28.789000000000001</v>
      </c>
      <c r="N13" s="7">
        <v>25.835000000000001</v>
      </c>
      <c r="O13" s="7">
        <v>26.631</v>
      </c>
      <c r="P13" s="7">
        <v>22.337</v>
      </c>
      <c r="Q13" s="7">
        <v>26.713000000000001</v>
      </c>
      <c r="R13" s="7">
        <v>25.597000000000001</v>
      </c>
      <c r="S13" s="7">
        <v>27.837</v>
      </c>
      <c r="T13" s="7">
        <v>30.765999999999998</v>
      </c>
      <c r="U13" s="7">
        <v>26.907</v>
      </c>
      <c r="V13" s="7">
        <v>25.038</v>
      </c>
      <c r="W13" s="7">
        <v>27.091000000000001</v>
      </c>
      <c r="X13" s="7">
        <v>27.873999999999999</v>
      </c>
      <c r="Y13" s="7">
        <v>27.771999999999998</v>
      </c>
      <c r="Z13" s="7">
        <v>19.350000000000001</v>
      </c>
      <c r="AA13" s="7">
        <v>31.425999999999998</v>
      </c>
      <c r="AB13" s="7">
        <v>28.707000000000001</v>
      </c>
      <c r="AC13" s="7">
        <v>27.902999999999999</v>
      </c>
      <c r="AD13" s="7">
        <v>25.634</v>
      </c>
      <c r="AE13" s="7">
        <v>26.324000000000002</v>
      </c>
      <c r="AF13" s="7">
        <v>22.129000000000001</v>
      </c>
      <c r="AG13" s="7">
        <v>31.510999999999999</v>
      </c>
      <c r="AH13" s="7">
        <v>31.460999999999999</v>
      </c>
    </row>
    <row r="14" spans="1:39" ht="15" x14ac:dyDescent="0.25">
      <c r="A14" s="107">
        <v>45658</v>
      </c>
      <c r="B14" s="214"/>
      <c r="C14" s="204">
        <v>26</v>
      </c>
      <c r="D14" s="218">
        <v>26</v>
      </c>
      <c r="E14" s="8">
        <v>26.442</v>
      </c>
      <c r="F14" s="8">
        <v>24.178000000000001</v>
      </c>
      <c r="G14" s="8">
        <v>24.655000000000001</v>
      </c>
      <c r="H14" s="7">
        <v>24.911999999999999</v>
      </c>
      <c r="I14" s="7">
        <v>34.936999999999998</v>
      </c>
      <c r="J14" s="7">
        <v>24.309000000000001</v>
      </c>
      <c r="K14" s="7">
        <v>25.468</v>
      </c>
      <c r="L14" s="7">
        <v>28.292999999999999</v>
      </c>
      <c r="M14" s="7">
        <v>28.402999999999999</v>
      </c>
      <c r="N14" s="7">
        <v>23.832999999999998</v>
      </c>
      <c r="O14" s="7">
        <v>23.347000000000001</v>
      </c>
      <c r="P14" s="7">
        <v>20.986000000000001</v>
      </c>
      <c r="Q14" s="7">
        <v>24.123000000000001</v>
      </c>
      <c r="R14" s="7">
        <v>24.774000000000001</v>
      </c>
      <c r="S14" s="7">
        <v>24.173999999999999</v>
      </c>
      <c r="T14" s="7">
        <v>25.975000000000001</v>
      </c>
      <c r="U14" s="7">
        <v>22.565999999999999</v>
      </c>
      <c r="V14" s="7">
        <v>22.914000000000001</v>
      </c>
      <c r="W14" s="7">
        <v>24.065000000000001</v>
      </c>
      <c r="X14" s="7">
        <v>25.605</v>
      </c>
      <c r="Y14" s="7">
        <v>26.434000000000001</v>
      </c>
      <c r="Z14" s="7">
        <v>17.913</v>
      </c>
      <c r="AA14" s="7">
        <v>27.361999999999998</v>
      </c>
      <c r="AB14" s="7">
        <v>25.186</v>
      </c>
      <c r="AC14" s="7">
        <v>25.655000000000001</v>
      </c>
      <c r="AD14" s="7">
        <v>23.774999999999999</v>
      </c>
      <c r="AE14" s="7">
        <v>22.870999999999999</v>
      </c>
      <c r="AF14" s="7">
        <v>20.271000000000001</v>
      </c>
      <c r="AG14" s="7">
        <v>28.803000000000001</v>
      </c>
      <c r="AH14" s="7">
        <v>25.262</v>
      </c>
    </row>
    <row r="15" spans="1:39" ht="15" x14ac:dyDescent="0.25">
      <c r="A15" s="107">
        <v>45689</v>
      </c>
      <c r="B15" s="214"/>
      <c r="C15" s="204">
        <v>25</v>
      </c>
      <c r="D15" s="218">
        <v>25</v>
      </c>
      <c r="E15" s="8">
        <v>23.844000000000001</v>
      </c>
      <c r="F15" s="8">
        <v>21.838000000000001</v>
      </c>
      <c r="G15" s="8">
        <v>20.78</v>
      </c>
      <c r="H15" s="7">
        <v>26.588000000000001</v>
      </c>
      <c r="I15" s="7">
        <v>33.387</v>
      </c>
      <c r="J15" s="7">
        <v>19.870999999999999</v>
      </c>
      <c r="K15" s="7">
        <v>21.998999999999999</v>
      </c>
      <c r="L15" s="7">
        <v>26.699000000000002</v>
      </c>
      <c r="M15" s="7">
        <v>28.079000000000001</v>
      </c>
      <c r="N15" s="7">
        <v>22.283000000000001</v>
      </c>
      <c r="O15" s="7">
        <v>19.606999999999999</v>
      </c>
      <c r="P15" s="7">
        <v>22.818000000000001</v>
      </c>
      <c r="Q15" s="7">
        <v>20.526</v>
      </c>
      <c r="R15" s="7">
        <v>21.742000000000001</v>
      </c>
      <c r="S15" s="7">
        <v>19.791</v>
      </c>
      <c r="T15" s="7">
        <v>24.071000000000002</v>
      </c>
      <c r="U15" s="7">
        <v>18.384</v>
      </c>
      <c r="V15" s="7">
        <v>20.231999999999999</v>
      </c>
      <c r="W15" s="7">
        <v>19.913</v>
      </c>
      <c r="X15" s="7">
        <v>21.204999999999998</v>
      </c>
      <c r="Y15" s="7">
        <v>22.009</v>
      </c>
      <c r="Z15" s="7">
        <v>15.597</v>
      </c>
      <c r="AA15" s="7">
        <v>26.07</v>
      </c>
      <c r="AB15" s="7">
        <v>29.829000000000001</v>
      </c>
      <c r="AC15" s="7">
        <v>23.594999999999999</v>
      </c>
      <c r="AD15" s="7">
        <v>28.387</v>
      </c>
      <c r="AE15" s="7">
        <v>24.391999999999999</v>
      </c>
      <c r="AF15" s="7">
        <v>17.463999999999999</v>
      </c>
      <c r="AG15" s="7">
        <v>25.167999999999999</v>
      </c>
      <c r="AH15" s="7">
        <v>23.331</v>
      </c>
    </row>
    <row r="16" spans="1:39" ht="15" x14ac:dyDescent="0.25">
      <c r="A16" s="107">
        <v>45717</v>
      </c>
      <c r="B16" s="214"/>
      <c r="C16" s="204">
        <v>37</v>
      </c>
      <c r="D16" s="218">
        <v>40</v>
      </c>
      <c r="E16" s="8">
        <v>37.993000000000002</v>
      </c>
      <c r="F16" s="8">
        <v>37.167000000000002</v>
      </c>
      <c r="G16" s="8">
        <v>39.317999999999998</v>
      </c>
      <c r="H16" s="7">
        <v>50.393000000000001</v>
      </c>
      <c r="I16" s="7">
        <v>43.784999999999997</v>
      </c>
      <c r="J16" s="7">
        <v>41.994</v>
      </c>
      <c r="K16" s="7">
        <v>38.366</v>
      </c>
      <c r="L16" s="7">
        <v>39.143999999999998</v>
      </c>
      <c r="M16" s="7">
        <v>34.283000000000001</v>
      </c>
      <c r="N16" s="7">
        <v>33.51</v>
      </c>
      <c r="O16" s="7">
        <v>24.920999999999999</v>
      </c>
      <c r="P16" s="7">
        <v>34.365000000000002</v>
      </c>
      <c r="Q16" s="7">
        <v>51.177999999999997</v>
      </c>
      <c r="R16" s="7">
        <v>28.076000000000001</v>
      </c>
      <c r="S16" s="7">
        <v>29.193000000000001</v>
      </c>
      <c r="T16" s="7">
        <v>57.36</v>
      </c>
      <c r="U16" s="7">
        <v>19.681999999999999</v>
      </c>
      <c r="V16" s="7">
        <v>39.26</v>
      </c>
      <c r="W16" s="7">
        <v>23.782</v>
      </c>
      <c r="X16" s="7">
        <v>34.238</v>
      </c>
      <c r="Y16" s="7">
        <v>38.781999999999996</v>
      </c>
      <c r="Z16" s="7">
        <v>23.277999999999999</v>
      </c>
      <c r="AA16" s="7">
        <v>34.088999999999999</v>
      </c>
      <c r="AB16" s="7">
        <v>50.323999999999998</v>
      </c>
      <c r="AC16" s="7">
        <v>40.567</v>
      </c>
      <c r="AD16" s="7">
        <v>63.84</v>
      </c>
      <c r="AE16" s="7">
        <v>26.864999999999998</v>
      </c>
      <c r="AF16" s="7">
        <v>24.213000000000001</v>
      </c>
      <c r="AG16" s="7">
        <v>38.186</v>
      </c>
      <c r="AH16" s="7">
        <v>30.577999999999999</v>
      </c>
    </row>
    <row r="17" spans="1:34" ht="15" x14ac:dyDescent="0.25">
      <c r="A17" s="107">
        <v>45748</v>
      </c>
      <c r="B17" s="214"/>
      <c r="C17" s="204">
        <v>72</v>
      </c>
      <c r="D17" s="218">
        <v>89</v>
      </c>
      <c r="E17" s="8">
        <v>79.738</v>
      </c>
      <c r="F17" s="8">
        <v>78.200999999999993</v>
      </c>
      <c r="G17" s="8">
        <v>72.5</v>
      </c>
      <c r="H17" s="7">
        <v>60.866999999999997</v>
      </c>
      <c r="I17" s="7">
        <v>101.49299999999999</v>
      </c>
      <c r="J17" s="7">
        <v>81.194999999999993</v>
      </c>
      <c r="K17" s="7">
        <v>59.679000000000002</v>
      </c>
      <c r="L17" s="7">
        <v>57.655000000000001</v>
      </c>
      <c r="M17" s="7">
        <v>90.533000000000001</v>
      </c>
      <c r="N17" s="7">
        <v>70.328999999999994</v>
      </c>
      <c r="O17" s="7">
        <v>61.701000000000001</v>
      </c>
      <c r="P17" s="7">
        <v>61.268000000000001</v>
      </c>
      <c r="Q17" s="7">
        <v>109.16800000000001</v>
      </c>
      <c r="R17" s="7">
        <v>69.468000000000004</v>
      </c>
      <c r="S17" s="7">
        <v>92.52</v>
      </c>
      <c r="T17" s="7">
        <v>99.503</v>
      </c>
      <c r="U17" s="7">
        <v>53.061999999999998</v>
      </c>
      <c r="V17" s="7">
        <v>59.938000000000002</v>
      </c>
      <c r="W17" s="7">
        <v>57.65</v>
      </c>
      <c r="X17" s="7">
        <v>72.695999999999998</v>
      </c>
      <c r="Y17" s="7">
        <v>87.45</v>
      </c>
      <c r="Z17" s="7">
        <v>43.646000000000001</v>
      </c>
      <c r="AA17" s="7">
        <v>79.793999999999997</v>
      </c>
      <c r="AB17" s="7">
        <v>81.194999999999993</v>
      </c>
      <c r="AC17" s="7">
        <v>67.192999999999998</v>
      </c>
      <c r="AD17" s="7">
        <v>121.806</v>
      </c>
      <c r="AE17" s="7">
        <v>45.448</v>
      </c>
      <c r="AF17" s="7">
        <v>84.137</v>
      </c>
      <c r="AG17" s="7">
        <v>55.16</v>
      </c>
      <c r="AH17" s="7">
        <v>55.406999999999996</v>
      </c>
    </row>
    <row r="18" spans="1:34" ht="15" x14ac:dyDescent="0.25">
      <c r="A18" s="107">
        <v>45778</v>
      </c>
      <c r="B18" s="214"/>
      <c r="C18" s="204">
        <v>176</v>
      </c>
      <c r="D18" s="218">
        <v>226</v>
      </c>
      <c r="E18" s="8">
        <v>225.685</v>
      </c>
      <c r="F18" s="8">
        <v>297.5</v>
      </c>
      <c r="G18" s="8">
        <v>209.048</v>
      </c>
      <c r="H18" s="7">
        <v>261.577</v>
      </c>
      <c r="I18" s="7">
        <v>369.89600000000002</v>
      </c>
      <c r="J18" s="7">
        <v>326.71199999999999</v>
      </c>
      <c r="K18" s="7">
        <v>191.19300000000001</v>
      </c>
      <c r="L18" s="7">
        <v>230.18600000000001</v>
      </c>
      <c r="M18" s="7">
        <v>260.18900000000002</v>
      </c>
      <c r="N18" s="7">
        <v>270.339</v>
      </c>
      <c r="O18" s="7">
        <v>100.217</v>
      </c>
      <c r="P18" s="7">
        <v>175.66200000000001</v>
      </c>
      <c r="Q18" s="7">
        <v>241.75800000000001</v>
      </c>
      <c r="R18" s="7">
        <v>275.41399999999999</v>
      </c>
      <c r="S18" s="7">
        <v>241.86099999999999</v>
      </c>
      <c r="T18" s="7">
        <v>243.14500000000001</v>
      </c>
      <c r="U18" s="7">
        <v>258.54000000000002</v>
      </c>
      <c r="V18" s="7">
        <v>295.87299999999999</v>
      </c>
      <c r="W18" s="7">
        <v>123.767</v>
      </c>
      <c r="X18" s="7">
        <v>169.52600000000001</v>
      </c>
      <c r="Y18" s="7">
        <v>150.88300000000001</v>
      </c>
      <c r="Z18" s="7">
        <v>113.69199999999999</v>
      </c>
      <c r="AA18" s="7">
        <v>267.17700000000002</v>
      </c>
      <c r="AB18" s="7">
        <v>165.179</v>
      </c>
      <c r="AC18" s="7">
        <v>174.65299999999999</v>
      </c>
      <c r="AD18" s="7">
        <v>265.17700000000002</v>
      </c>
      <c r="AE18" s="7">
        <v>156.85</v>
      </c>
      <c r="AF18" s="7">
        <v>220.131</v>
      </c>
      <c r="AG18" s="7">
        <v>186.571</v>
      </c>
      <c r="AH18" s="7">
        <v>137.58799999999999</v>
      </c>
    </row>
    <row r="19" spans="1:34" ht="15" x14ac:dyDescent="0.25">
      <c r="A19" s="107">
        <v>45809</v>
      </c>
      <c r="B19" s="214"/>
      <c r="C19" s="204">
        <v>173</v>
      </c>
      <c r="D19" s="218">
        <v>265</v>
      </c>
      <c r="E19" s="8">
        <v>177.715</v>
      </c>
      <c r="F19" s="8">
        <v>435.05799999999999</v>
      </c>
      <c r="G19" s="8">
        <v>222.31399999999999</v>
      </c>
      <c r="H19" s="7">
        <v>596.87</v>
      </c>
      <c r="I19" s="7">
        <v>321.64</v>
      </c>
      <c r="J19" s="7">
        <v>500.21899999999999</v>
      </c>
      <c r="K19" s="7">
        <v>217.4</v>
      </c>
      <c r="L19" s="7">
        <v>345.57299999999998</v>
      </c>
      <c r="M19" s="7">
        <v>169.76599999999999</v>
      </c>
      <c r="N19" s="7">
        <v>203.86099999999999</v>
      </c>
      <c r="O19" s="7">
        <v>63.030999999999999</v>
      </c>
      <c r="P19" s="7">
        <v>232.58199999999999</v>
      </c>
      <c r="Q19" s="7">
        <v>153.15</v>
      </c>
      <c r="R19" s="7">
        <v>299.70299999999997</v>
      </c>
      <c r="S19" s="7">
        <v>192.14</v>
      </c>
      <c r="T19" s="7">
        <v>181.50299999999999</v>
      </c>
      <c r="U19" s="7">
        <v>507.56</v>
      </c>
      <c r="V19" s="7">
        <v>264.209</v>
      </c>
      <c r="W19" s="7">
        <v>278.66399999999999</v>
      </c>
      <c r="X19" s="7">
        <v>447.9</v>
      </c>
      <c r="Y19" s="7">
        <v>58.95</v>
      </c>
      <c r="Z19" s="7">
        <v>160.99600000000001</v>
      </c>
      <c r="AA19" s="7">
        <v>364.33699999999999</v>
      </c>
      <c r="AB19" s="7">
        <v>361.697</v>
      </c>
      <c r="AC19" s="7">
        <v>306.178</v>
      </c>
      <c r="AD19" s="7">
        <v>408.77199999999999</v>
      </c>
      <c r="AE19" s="7">
        <v>75.423000000000002</v>
      </c>
      <c r="AF19" s="7">
        <v>426.572</v>
      </c>
      <c r="AG19" s="7">
        <v>206.89</v>
      </c>
      <c r="AH19" s="7">
        <v>281.23099999999999</v>
      </c>
    </row>
    <row r="20" spans="1:34" ht="15" x14ac:dyDescent="0.25">
      <c r="A20" s="107">
        <v>45839</v>
      </c>
      <c r="B20" s="214"/>
      <c r="C20" s="204">
        <v>54</v>
      </c>
      <c r="D20" s="218">
        <v>90</v>
      </c>
      <c r="E20" s="8">
        <v>71.385000000000005</v>
      </c>
      <c r="F20" s="8">
        <v>194.67099999999999</v>
      </c>
      <c r="G20" s="8">
        <v>66.959999999999994</v>
      </c>
      <c r="H20" s="7">
        <v>455.14600000000002</v>
      </c>
      <c r="I20" s="7">
        <v>118.48</v>
      </c>
      <c r="J20" s="7">
        <v>175.578</v>
      </c>
      <c r="K20" s="7">
        <v>103.53400000000001</v>
      </c>
      <c r="L20" s="7">
        <v>228.529</v>
      </c>
      <c r="M20" s="7">
        <v>54.527999999999999</v>
      </c>
      <c r="N20" s="7">
        <v>62.662999999999997</v>
      </c>
      <c r="O20" s="7">
        <v>27.065999999999999</v>
      </c>
      <c r="P20" s="7">
        <v>61.61</v>
      </c>
      <c r="Q20" s="7">
        <v>58.033999999999999</v>
      </c>
      <c r="R20" s="7">
        <v>118.789</v>
      </c>
      <c r="S20" s="7">
        <v>72.876000000000005</v>
      </c>
      <c r="T20" s="7">
        <v>68.456999999999994</v>
      </c>
      <c r="U20" s="7">
        <v>230.10300000000001</v>
      </c>
      <c r="V20" s="7">
        <v>135.86099999999999</v>
      </c>
      <c r="W20" s="7">
        <v>74.697999999999993</v>
      </c>
      <c r="X20" s="7">
        <v>241.21299999999999</v>
      </c>
      <c r="Y20" s="7">
        <v>29.704000000000001</v>
      </c>
      <c r="Z20" s="7">
        <v>58.857999999999997</v>
      </c>
      <c r="AA20" s="7">
        <v>109.90300000000001</v>
      </c>
      <c r="AB20" s="7">
        <v>124.069</v>
      </c>
      <c r="AC20" s="7">
        <v>100.214</v>
      </c>
      <c r="AD20" s="7">
        <v>136.65299999999999</v>
      </c>
      <c r="AE20" s="7">
        <v>31.434000000000001</v>
      </c>
      <c r="AF20" s="7">
        <v>278.00900000000001</v>
      </c>
      <c r="AG20" s="7">
        <v>63.871000000000002</v>
      </c>
      <c r="AH20" s="7">
        <v>127.589</v>
      </c>
    </row>
    <row r="21" spans="1:34" ht="15" x14ac:dyDescent="0.25">
      <c r="A21" s="107">
        <v>45870</v>
      </c>
      <c r="B21" s="214"/>
      <c r="C21" s="204">
        <v>43</v>
      </c>
      <c r="D21" s="218">
        <v>56</v>
      </c>
      <c r="E21" s="8">
        <v>57.52</v>
      </c>
      <c r="F21" s="8">
        <v>72.870999999999995</v>
      </c>
      <c r="G21" s="8">
        <v>43.015999999999998</v>
      </c>
      <c r="H21" s="7">
        <v>132.374</v>
      </c>
      <c r="I21" s="7">
        <v>57.146000000000001</v>
      </c>
      <c r="J21" s="7">
        <v>84.638000000000005</v>
      </c>
      <c r="K21" s="7">
        <v>51.468000000000004</v>
      </c>
      <c r="L21" s="7">
        <v>94.644999999999996</v>
      </c>
      <c r="M21" s="7">
        <v>47.517000000000003</v>
      </c>
      <c r="N21" s="7">
        <v>55.402000000000001</v>
      </c>
      <c r="O21" s="7">
        <v>23.698</v>
      </c>
      <c r="P21" s="7">
        <v>45.42</v>
      </c>
      <c r="Q21" s="7">
        <v>40.909999999999997</v>
      </c>
      <c r="R21" s="7">
        <v>61.113999999999997</v>
      </c>
      <c r="S21" s="7">
        <v>51.911000000000001</v>
      </c>
      <c r="T21" s="7">
        <v>50.115000000000002</v>
      </c>
      <c r="U21" s="7">
        <v>84.224000000000004</v>
      </c>
      <c r="V21" s="7">
        <v>55.030999999999999</v>
      </c>
      <c r="W21" s="7">
        <v>51.917999999999999</v>
      </c>
      <c r="X21" s="7">
        <v>74.974000000000004</v>
      </c>
      <c r="Y21" s="7">
        <v>29.940999999999999</v>
      </c>
      <c r="Z21" s="7">
        <v>42.581000000000003</v>
      </c>
      <c r="AA21" s="7">
        <v>62.304000000000002</v>
      </c>
      <c r="AB21" s="7">
        <v>55.548000000000002</v>
      </c>
      <c r="AC21" s="7">
        <v>56.027999999999999</v>
      </c>
      <c r="AD21" s="7">
        <v>67.283000000000001</v>
      </c>
      <c r="AE21" s="7">
        <v>26.26</v>
      </c>
      <c r="AF21" s="7">
        <v>87.897000000000006</v>
      </c>
      <c r="AG21" s="7">
        <v>42.383000000000003</v>
      </c>
      <c r="AH21" s="7">
        <v>58.396000000000001</v>
      </c>
    </row>
    <row r="22" spans="1:34" ht="15" x14ac:dyDescent="0.25">
      <c r="A22" s="107">
        <v>45901</v>
      </c>
      <c r="B22" s="214"/>
      <c r="C22" s="204">
        <v>30</v>
      </c>
      <c r="D22" s="218">
        <v>36</v>
      </c>
      <c r="E22" s="8">
        <v>42.808999999999997</v>
      </c>
      <c r="F22" s="8">
        <v>52.054000000000002</v>
      </c>
      <c r="G22" s="8">
        <v>34.78</v>
      </c>
      <c r="H22" s="7">
        <v>65.855000000000004</v>
      </c>
      <c r="I22" s="7">
        <v>41.283000000000001</v>
      </c>
      <c r="J22" s="7">
        <v>57.667999999999999</v>
      </c>
      <c r="K22" s="7">
        <v>32.72</v>
      </c>
      <c r="L22" s="7">
        <v>50.399000000000001</v>
      </c>
      <c r="M22" s="7">
        <v>35.853999999999999</v>
      </c>
      <c r="N22" s="7">
        <v>33.055999999999997</v>
      </c>
      <c r="O22" s="7">
        <v>22.504999999999999</v>
      </c>
      <c r="P22" s="7">
        <v>59.718000000000004</v>
      </c>
      <c r="Q22" s="7">
        <v>36.223999999999997</v>
      </c>
      <c r="R22" s="7">
        <v>39.164000000000001</v>
      </c>
      <c r="S22" s="7">
        <v>38.061999999999998</v>
      </c>
      <c r="T22" s="7">
        <v>43.124000000000002</v>
      </c>
      <c r="U22" s="7">
        <v>47.542999999999999</v>
      </c>
      <c r="V22" s="7">
        <v>36.375999999999998</v>
      </c>
      <c r="W22" s="7">
        <v>30.135999999999999</v>
      </c>
      <c r="X22" s="7">
        <v>42.95</v>
      </c>
      <c r="Y22" s="7">
        <v>24.256</v>
      </c>
      <c r="Z22" s="7">
        <v>55.655999999999999</v>
      </c>
      <c r="AA22" s="7">
        <v>55.195</v>
      </c>
      <c r="AB22" s="7">
        <v>39.786000000000001</v>
      </c>
      <c r="AC22" s="7">
        <v>37.536999999999999</v>
      </c>
      <c r="AD22" s="7">
        <v>41.152999999999999</v>
      </c>
      <c r="AE22" s="7">
        <v>21.056999999999999</v>
      </c>
      <c r="AF22" s="7">
        <v>46.408999999999999</v>
      </c>
      <c r="AG22" s="7">
        <v>38.762999999999998</v>
      </c>
      <c r="AH22" s="7">
        <v>35.628999999999998</v>
      </c>
    </row>
    <row r="23" spans="1:34" ht="15" x14ac:dyDescent="0.25">
      <c r="A23" s="107">
        <v>45931</v>
      </c>
      <c r="B23" s="214"/>
      <c r="C23" s="204">
        <v>33</v>
      </c>
      <c r="D23" s="218">
        <v>37</v>
      </c>
      <c r="E23" s="8">
        <v>31.03</v>
      </c>
      <c r="F23" s="8">
        <v>47.317</v>
      </c>
      <c r="G23" s="8">
        <v>41.758000000000003</v>
      </c>
      <c r="H23" s="7">
        <v>63.093000000000004</v>
      </c>
      <c r="I23" s="7">
        <v>50.223999999999997</v>
      </c>
      <c r="J23" s="7">
        <v>60.488</v>
      </c>
      <c r="K23" s="7">
        <v>43.040999999999997</v>
      </c>
      <c r="L23" s="7">
        <v>40.186</v>
      </c>
      <c r="M23" s="7">
        <v>32.073</v>
      </c>
      <c r="N23" s="7">
        <v>31.254999999999999</v>
      </c>
      <c r="O23" s="7">
        <v>32.045000000000002</v>
      </c>
      <c r="P23" s="7">
        <v>36.765000000000001</v>
      </c>
      <c r="Q23" s="7">
        <v>35.103000000000002</v>
      </c>
      <c r="R23" s="7">
        <v>52.878999999999998</v>
      </c>
      <c r="S23" s="7">
        <v>64.337999999999994</v>
      </c>
      <c r="T23" s="7">
        <v>44.640999999999998</v>
      </c>
      <c r="U23" s="7">
        <v>43.220999999999997</v>
      </c>
      <c r="V23" s="7">
        <v>38.323999999999998</v>
      </c>
      <c r="W23" s="7">
        <v>31.126000000000001</v>
      </c>
      <c r="X23" s="7">
        <v>41.98</v>
      </c>
      <c r="Y23" s="7">
        <v>23.562999999999999</v>
      </c>
      <c r="Z23" s="7">
        <v>51.822000000000003</v>
      </c>
      <c r="AA23" s="7">
        <v>65.165999999999997</v>
      </c>
      <c r="AB23" s="7">
        <v>34.314</v>
      </c>
      <c r="AC23" s="7">
        <v>32.508000000000003</v>
      </c>
      <c r="AD23" s="7">
        <v>42.335999999999999</v>
      </c>
      <c r="AE23" s="7">
        <v>23.655000000000001</v>
      </c>
      <c r="AF23" s="7">
        <v>39.927999999999997</v>
      </c>
      <c r="AG23" s="7">
        <v>37.033000000000001</v>
      </c>
      <c r="AH23" s="7">
        <v>30.228999999999999</v>
      </c>
    </row>
    <row r="24" spans="1:34" ht="15" x14ac:dyDescent="0.25">
      <c r="A24" s="107">
        <v>45962</v>
      </c>
      <c r="B24" s="214"/>
      <c r="C24" s="204">
        <v>30</v>
      </c>
      <c r="D24" s="218">
        <v>32</v>
      </c>
      <c r="E24" s="8">
        <v>26.573</v>
      </c>
      <c r="F24" s="8">
        <v>38.558</v>
      </c>
      <c r="G24" s="8">
        <v>32.811999999999998</v>
      </c>
      <c r="H24" s="7">
        <v>46.417999999999999</v>
      </c>
      <c r="I24" s="7">
        <v>42.715000000000003</v>
      </c>
      <c r="J24" s="7">
        <v>45.677999999999997</v>
      </c>
      <c r="K24" s="7">
        <v>36.314</v>
      </c>
      <c r="L24" s="7">
        <v>32.103999999999999</v>
      </c>
      <c r="M24" s="7">
        <v>28.652000000000001</v>
      </c>
      <c r="N24" s="7">
        <v>30.565000000000001</v>
      </c>
      <c r="O24" s="7">
        <v>21.074000000000002</v>
      </c>
      <c r="P24" s="7">
        <v>27.236999999999998</v>
      </c>
      <c r="Q24" s="7">
        <v>32.491</v>
      </c>
      <c r="R24" s="7">
        <v>40.625999999999998</v>
      </c>
      <c r="S24" s="7">
        <v>45.786999999999999</v>
      </c>
      <c r="T24" s="7">
        <v>36.854999999999997</v>
      </c>
      <c r="U24" s="7">
        <v>37.170999999999999</v>
      </c>
      <c r="V24" s="7">
        <v>34.503999999999998</v>
      </c>
      <c r="W24" s="7">
        <v>31.45</v>
      </c>
      <c r="X24" s="7">
        <v>34.661000000000001</v>
      </c>
      <c r="Y24" s="7">
        <v>19.584</v>
      </c>
      <c r="Z24" s="7">
        <v>33.881</v>
      </c>
      <c r="AA24" s="7">
        <v>40.82</v>
      </c>
      <c r="AB24" s="7">
        <v>31.094999999999999</v>
      </c>
      <c r="AC24" s="7">
        <v>27.852</v>
      </c>
      <c r="AD24" s="7">
        <v>35.987000000000002</v>
      </c>
      <c r="AE24" s="7">
        <v>22.312999999999999</v>
      </c>
      <c r="AF24" s="7">
        <v>34.6</v>
      </c>
      <c r="AG24" s="7">
        <v>40.497</v>
      </c>
      <c r="AH24" s="7">
        <v>28.637</v>
      </c>
    </row>
    <row r="25" spans="1:34" ht="15" x14ac:dyDescent="0.25">
      <c r="A25" s="107">
        <v>45992</v>
      </c>
      <c r="B25" s="214"/>
      <c r="C25" s="204">
        <v>27</v>
      </c>
      <c r="D25" s="218">
        <v>27</v>
      </c>
      <c r="E25" s="8">
        <v>23.783000000000001</v>
      </c>
      <c r="F25" s="8">
        <v>32.713999999999999</v>
      </c>
      <c r="G25" s="8">
        <v>26.539000000000001</v>
      </c>
      <c r="H25" s="7">
        <v>42.524999999999999</v>
      </c>
      <c r="I25" s="7">
        <v>35.628999999999998</v>
      </c>
      <c r="J25" s="7">
        <v>35.709000000000003</v>
      </c>
      <c r="K25" s="7">
        <v>32.923999999999999</v>
      </c>
      <c r="L25" s="7">
        <v>28.408000000000001</v>
      </c>
      <c r="M25" s="7">
        <v>24.895</v>
      </c>
      <c r="N25" s="7">
        <v>24.928000000000001</v>
      </c>
      <c r="O25" s="7">
        <v>18.285</v>
      </c>
      <c r="P25" s="7">
        <v>24.702999999999999</v>
      </c>
      <c r="Q25" s="7">
        <v>26.087</v>
      </c>
      <c r="R25" s="7">
        <v>30.157</v>
      </c>
      <c r="S25" s="7">
        <v>31.489000000000001</v>
      </c>
      <c r="T25" s="7">
        <v>26.212</v>
      </c>
      <c r="U25" s="7">
        <v>32.859000000000002</v>
      </c>
      <c r="V25" s="7">
        <v>27.962</v>
      </c>
      <c r="W25" s="7">
        <v>26.405999999999999</v>
      </c>
      <c r="X25" s="7">
        <v>30.338999999999999</v>
      </c>
      <c r="Y25" s="7">
        <v>17.798999999999999</v>
      </c>
      <c r="Z25" s="7">
        <v>25.521999999999998</v>
      </c>
      <c r="AA25" s="7">
        <v>33.124000000000002</v>
      </c>
      <c r="AB25" s="7">
        <v>27.513000000000002</v>
      </c>
      <c r="AC25" s="7">
        <v>25.548999999999999</v>
      </c>
      <c r="AD25" s="7">
        <v>33.356000000000002</v>
      </c>
      <c r="AE25" s="7">
        <v>17.981000000000002</v>
      </c>
      <c r="AF25" s="7">
        <v>31.777999999999999</v>
      </c>
      <c r="AG25" s="7">
        <v>32.350999999999999</v>
      </c>
      <c r="AH25" s="7">
        <v>26.094999999999999</v>
      </c>
    </row>
    <row r="26" spans="1:34" ht="15" x14ac:dyDescent="0.25">
      <c r="A26" s="107">
        <v>46023</v>
      </c>
      <c r="B26" s="214"/>
      <c r="C26" s="204">
        <v>26</v>
      </c>
      <c r="D26" s="218">
        <v>26</v>
      </c>
      <c r="E26" s="8">
        <v>22.195</v>
      </c>
      <c r="F26" s="8">
        <v>29.803999999999998</v>
      </c>
      <c r="G26" s="8">
        <v>24.041</v>
      </c>
      <c r="H26" s="7">
        <v>36.058999999999997</v>
      </c>
      <c r="I26" s="7">
        <v>30.298999999999999</v>
      </c>
      <c r="J26" s="7">
        <v>31.713999999999999</v>
      </c>
      <c r="K26" s="7">
        <v>28.16</v>
      </c>
      <c r="L26" s="7">
        <v>28.021999999999998</v>
      </c>
      <c r="M26" s="7">
        <v>22.981000000000002</v>
      </c>
      <c r="N26" s="7">
        <v>21.829000000000001</v>
      </c>
      <c r="O26" s="7">
        <v>17.382000000000001</v>
      </c>
      <c r="P26" s="7">
        <v>22.303999999999998</v>
      </c>
      <c r="Q26" s="7">
        <v>25.056000000000001</v>
      </c>
      <c r="R26" s="7">
        <v>26.186</v>
      </c>
      <c r="S26" s="7">
        <v>26.524000000000001</v>
      </c>
      <c r="T26" s="7">
        <v>21.884</v>
      </c>
      <c r="U26" s="7">
        <v>29.853000000000002</v>
      </c>
      <c r="V26" s="7">
        <v>24.811</v>
      </c>
      <c r="W26" s="7">
        <v>24.292999999999999</v>
      </c>
      <c r="X26" s="7">
        <v>28.742000000000001</v>
      </c>
      <c r="Y26" s="7">
        <v>16.495999999999999</v>
      </c>
      <c r="Z26" s="7">
        <v>22.254000000000001</v>
      </c>
      <c r="AA26" s="7">
        <v>29.021000000000001</v>
      </c>
      <c r="AB26" s="7">
        <v>25.297999999999998</v>
      </c>
      <c r="AC26" s="7">
        <v>23.713000000000001</v>
      </c>
      <c r="AD26" s="7">
        <v>29.056999999999999</v>
      </c>
      <c r="AE26" s="7">
        <v>16.536000000000001</v>
      </c>
      <c r="AF26" s="7">
        <v>29.006</v>
      </c>
      <c r="AG26" s="7">
        <v>25.835999999999999</v>
      </c>
      <c r="AH26" s="7">
        <v>23.425000000000001</v>
      </c>
    </row>
    <row r="27" spans="1:34" ht="15" x14ac:dyDescent="0.25">
      <c r="A27" s="107">
        <v>46054</v>
      </c>
      <c r="B27" s="214"/>
      <c r="C27" s="204">
        <v>25</v>
      </c>
      <c r="D27" s="218">
        <v>25</v>
      </c>
      <c r="E27" s="8">
        <v>20.155999999999999</v>
      </c>
      <c r="F27" s="8">
        <v>24.991</v>
      </c>
      <c r="G27" s="8">
        <v>25.843</v>
      </c>
      <c r="H27" s="7">
        <v>34.328000000000003</v>
      </c>
      <c r="I27" s="7">
        <v>24.701000000000001</v>
      </c>
      <c r="J27" s="7">
        <v>27.018999999999998</v>
      </c>
      <c r="K27" s="7">
        <v>26.635000000000002</v>
      </c>
      <c r="L27" s="7">
        <v>27.744</v>
      </c>
      <c r="M27" s="7">
        <v>21.486999999999998</v>
      </c>
      <c r="N27" s="7">
        <v>18.372</v>
      </c>
      <c r="O27" s="7">
        <v>19.821999999999999</v>
      </c>
      <c r="P27" s="7">
        <v>19.026</v>
      </c>
      <c r="Q27" s="7">
        <v>21.956</v>
      </c>
      <c r="R27" s="7">
        <v>21.414999999999999</v>
      </c>
      <c r="S27" s="7">
        <v>24.504000000000001</v>
      </c>
      <c r="T27" s="7">
        <v>17.811</v>
      </c>
      <c r="U27" s="7">
        <v>25.835000000000001</v>
      </c>
      <c r="V27" s="7">
        <v>20.516999999999999</v>
      </c>
      <c r="W27" s="7">
        <v>20.137</v>
      </c>
      <c r="X27" s="7">
        <v>23.878</v>
      </c>
      <c r="Y27" s="7">
        <v>14.483000000000001</v>
      </c>
      <c r="Z27" s="7">
        <v>21.939</v>
      </c>
      <c r="AA27" s="7">
        <v>33.286999999999999</v>
      </c>
      <c r="AB27" s="7">
        <v>23.324999999999999</v>
      </c>
      <c r="AC27" s="7">
        <v>27.946000000000002</v>
      </c>
      <c r="AD27" s="7">
        <v>29.658000000000001</v>
      </c>
      <c r="AE27" s="7">
        <v>14.398</v>
      </c>
      <c r="AF27" s="7">
        <v>25.347000000000001</v>
      </c>
      <c r="AG27" s="7">
        <v>23.666</v>
      </c>
      <c r="AH27" s="7">
        <v>21.329000000000001</v>
      </c>
    </row>
    <row r="28" spans="1:34" ht="15" x14ac:dyDescent="0.25">
      <c r="A28" s="107">
        <v>46082</v>
      </c>
      <c r="B28" s="214"/>
      <c r="C28" s="204">
        <v>40</v>
      </c>
      <c r="D28" s="218">
        <v>40</v>
      </c>
      <c r="E28" s="8">
        <v>33.561999999999998</v>
      </c>
      <c r="F28" s="8">
        <v>44.518000000000001</v>
      </c>
      <c r="G28" s="8">
        <v>49.435000000000002</v>
      </c>
      <c r="H28" s="7">
        <v>44.753999999999998</v>
      </c>
      <c r="I28" s="7">
        <v>47.064999999999998</v>
      </c>
      <c r="J28" s="7">
        <v>44.642000000000003</v>
      </c>
      <c r="K28" s="7">
        <v>38.808</v>
      </c>
      <c r="L28" s="7">
        <v>33.829000000000001</v>
      </c>
      <c r="M28" s="7">
        <v>32.091999999999999</v>
      </c>
      <c r="N28" s="7">
        <v>23.648</v>
      </c>
      <c r="O28" s="7">
        <v>31.036000000000001</v>
      </c>
      <c r="P28" s="7">
        <v>48.854999999999997</v>
      </c>
      <c r="Q28" s="7">
        <v>28.167999999999999</v>
      </c>
      <c r="R28" s="7">
        <v>30.957000000000001</v>
      </c>
      <c r="S28" s="7">
        <v>58.027000000000001</v>
      </c>
      <c r="T28" s="7">
        <v>19.119</v>
      </c>
      <c r="U28" s="7">
        <v>46.152000000000001</v>
      </c>
      <c r="V28" s="7">
        <v>24.414999999999999</v>
      </c>
      <c r="W28" s="7">
        <v>33.042000000000002</v>
      </c>
      <c r="X28" s="7">
        <v>41.17</v>
      </c>
      <c r="Y28" s="7">
        <v>21.542999999999999</v>
      </c>
      <c r="Z28" s="7">
        <v>29.81</v>
      </c>
      <c r="AA28" s="7">
        <v>54.976999999999997</v>
      </c>
      <c r="AB28" s="7">
        <v>40.234000000000002</v>
      </c>
      <c r="AC28" s="7">
        <v>61.981000000000002</v>
      </c>
      <c r="AD28" s="7">
        <v>32.335000000000001</v>
      </c>
      <c r="AE28" s="7">
        <v>21.01</v>
      </c>
      <c r="AF28" s="7">
        <v>38.508000000000003</v>
      </c>
      <c r="AG28" s="7">
        <v>30.954000000000001</v>
      </c>
      <c r="AH28" s="7">
        <v>34.929000000000002</v>
      </c>
    </row>
    <row r="29" spans="1:34" ht="15" x14ac:dyDescent="0.25">
      <c r="A29" s="107">
        <v>46113</v>
      </c>
      <c r="B29" s="214"/>
      <c r="C29" s="204">
        <v>89</v>
      </c>
      <c r="D29" s="218">
        <v>89</v>
      </c>
      <c r="E29" s="8">
        <v>72.902000000000001</v>
      </c>
      <c r="F29" s="8">
        <v>80.835999999999999</v>
      </c>
      <c r="G29" s="8">
        <v>59.656999999999996</v>
      </c>
      <c r="H29" s="7">
        <v>103.419</v>
      </c>
      <c r="I29" s="7">
        <v>87.26</v>
      </c>
      <c r="J29" s="7">
        <v>67.751000000000005</v>
      </c>
      <c r="K29" s="7">
        <v>57.247999999999998</v>
      </c>
      <c r="L29" s="7">
        <v>89.119</v>
      </c>
      <c r="M29" s="7">
        <v>65.150000000000006</v>
      </c>
      <c r="N29" s="7">
        <v>59.527000000000001</v>
      </c>
      <c r="O29" s="7">
        <v>56.234000000000002</v>
      </c>
      <c r="P29" s="7">
        <v>105.452</v>
      </c>
      <c r="Q29" s="7">
        <v>67.867999999999995</v>
      </c>
      <c r="R29" s="7">
        <v>97.852999999999994</v>
      </c>
      <c r="S29" s="7">
        <v>100.514</v>
      </c>
      <c r="T29" s="7">
        <v>52.787999999999997</v>
      </c>
      <c r="U29" s="7">
        <v>67.474999999999994</v>
      </c>
      <c r="V29" s="7">
        <v>58.826000000000001</v>
      </c>
      <c r="W29" s="7">
        <v>70.573999999999998</v>
      </c>
      <c r="X29" s="7">
        <v>91.588999999999999</v>
      </c>
      <c r="Y29" s="7">
        <v>41.165999999999997</v>
      </c>
      <c r="Z29" s="7">
        <v>71.129000000000005</v>
      </c>
      <c r="AA29" s="7">
        <v>87.507999999999996</v>
      </c>
      <c r="AB29" s="7">
        <v>66.415000000000006</v>
      </c>
      <c r="AC29" s="7">
        <v>122.021</v>
      </c>
      <c r="AD29" s="7">
        <v>52.424999999999997</v>
      </c>
      <c r="AE29" s="7">
        <v>78.305999999999997</v>
      </c>
      <c r="AF29" s="7">
        <v>55.246000000000002</v>
      </c>
      <c r="AG29" s="7">
        <v>55.325000000000003</v>
      </c>
      <c r="AH29" s="7">
        <v>74.058000000000007</v>
      </c>
    </row>
    <row r="30" spans="1:34" ht="15" x14ac:dyDescent="0.25">
      <c r="A30" s="107">
        <v>46143</v>
      </c>
      <c r="B30" s="214"/>
      <c r="C30" s="204">
        <v>226</v>
      </c>
      <c r="D30" s="218">
        <v>226</v>
      </c>
      <c r="E30" s="8">
        <v>276.87299999999999</v>
      </c>
      <c r="F30" s="8">
        <v>222.87</v>
      </c>
      <c r="G30" s="8">
        <v>256.96499999999997</v>
      </c>
      <c r="H30" s="7">
        <v>374.58699999999999</v>
      </c>
      <c r="I30" s="7">
        <v>341.54300000000001</v>
      </c>
      <c r="J30" s="7">
        <v>208.76599999999999</v>
      </c>
      <c r="K30" s="7">
        <v>228.05699999999999</v>
      </c>
      <c r="L30" s="7">
        <v>258.28899999999999</v>
      </c>
      <c r="M30" s="7">
        <v>260.43400000000003</v>
      </c>
      <c r="N30" s="7">
        <v>98.361999999999995</v>
      </c>
      <c r="O30" s="7">
        <v>163.93899999999999</v>
      </c>
      <c r="P30" s="7">
        <v>237.96</v>
      </c>
      <c r="Q30" s="7">
        <v>265.40499999999997</v>
      </c>
      <c r="R30" s="7">
        <v>249.166</v>
      </c>
      <c r="S30" s="7">
        <v>244.345</v>
      </c>
      <c r="T30" s="7">
        <v>253.852</v>
      </c>
      <c r="U30" s="7">
        <v>313.39499999999998</v>
      </c>
      <c r="V30" s="7">
        <v>127.372</v>
      </c>
      <c r="W30" s="7">
        <v>164.00700000000001</v>
      </c>
      <c r="X30" s="7">
        <v>155.12</v>
      </c>
      <c r="Y30" s="7">
        <v>104.211</v>
      </c>
      <c r="Z30" s="7">
        <v>246.916</v>
      </c>
      <c r="AA30" s="7">
        <v>173.267</v>
      </c>
      <c r="AB30" s="7">
        <v>172.12200000000001</v>
      </c>
      <c r="AC30" s="7">
        <v>256.697</v>
      </c>
      <c r="AD30" s="7">
        <v>170.95099999999999</v>
      </c>
      <c r="AE30" s="7">
        <v>205.298</v>
      </c>
      <c r="AF30" s="7">
        <v>188.21199999999999</v>
      </c>
      <c r="AG30" s="7">
        <v>131.059</v>
      </c>
      <c r="AH30" s="7">
        <v>217.65799999999999</v>
      </c>
    </row>
    <row r="31" spans="1:34" ht="15" x14ac:dyDescent="0.25">
      <c r="A31" s="107">
        <v>46174</v>
      </c>
      <c r="B31" s="214"/>
      <c r="C31" s="204">
        <v>265</v>
      </c>
      <c r="D31" s="218">
        <v>265</v>
      </c>
      <c r="E31" s="8">
        <v>435.41199999999998</v>
      </c>
      <c r="F31" s="8">
        <v>228.38399999999999</v>
      </c>
      <c r="G31" s="8">
        <v>594.596</v>
      </c>
      <c r="H31" s="7">
        <v>323.05700000000002</v>
      </c>
      <c r="I31" s="7">
        <v>510.245</v>
      </c>
      <c r="J31" s="7">
        <v>225.239</v>
      </c>
      <c r="K31" s="7">
        <v>344.779</v>
      </c>
      <c r="L31" s="7">
        <v>169.45</v>
      </c>
      <c r="M31" s="7">
        <v>208.684</v>
      </c>
      <c r="N31" s="7">
        <v>62.137999999999998</v>
      </c>
      <c r="O31" s="7">
        <v>225.92400000000001</v>
      </c>
      <c r="P31" s="7">
        <v>151.78</v>
      </c>
      <c r="Q31" s="7">
        <v>304.94799999999998</v>
      </c>
      <c r="R31" s="7">
        <v>194.572</v>
      </c>
      <c r="S31" s="7">
        <v>182.09200000000001</v>
      </c>
      <c r="T31" s="7">
        <v>503.505</v>
      </c>
      <c r="U31" s="7">
        <v>273.68400000000003</v>
      </c>
      <c r="V31" s="7">
        <v>281.51299999999998</v>
      </c>
      <c r="W31" s="7">
        <v>443.45800000000003</v>
      </c>
      <c r="X31" s="7">
        <v>60.457999999999998</v>
      </c>
      <c r="Y31" s="7">
        <v>160.88300000000001</v>
      </c>
      <c r="Z31" s="7">
        <v>351.78100000000001</v>
      </c>
      <c r="AA31" s="7">
        <v>367.74700000000001</v>
      </c>
      <c r="AB31" s="7">
        <v>305.59800000000001</v>
      </c>
      <c r="AC31" s="7">
        <v>408.00900000000001</v>
      </c>
      <c r="AD31" s="7">
        <v>80.013000000000005</v>
      </c>
      <c r="AE31" s="7">
        <v>414.57900000000001</v>
      </c>
      <c r="AF31" s="7">
        <v>207.78200000000001</v>
      </c>
      <c r="AG31" s="7">
        <v>281.50200000000001</v>
      </c>
      <c r="AH31" s="7">
        <v>174.56800000000001</v>
      </c>
    </row>
    <row r="32" spans="1:34" ht="15" x14ac:dyDescent="0.25">
      <c r="A32" s="107">
        <v>46204</v>
      </c>
      <c r="B32" s="214"/>
      <c r="C32" s="204">
        <v>90</v>
      </c>
      <c r="D32" s="218">
        <v>90</v>
      </c>
      <c r="E32" s="8">
        <v>201.14699999999999</v>
      </c>
      <c r="F32" s="8">
        <v>69.483000000000004</v>
      </c>
      <c r="G32" s="8">
        <v>454.565</v>
      </c>
      <c r="H32" s="7">
        <v>118.88</v>
      </c>
      <c r="I32" s="7">
        <v>185.392</v>
      </c>
      <c r="J32" s="7">
        <v>106.94799999999999</v>
      </c>
      <c r="K32" s="7">
        <v>228.28700000000001</v>
      </c>
      <c r="L32" s="7">
        <v>54.332000000000001</v>
      </c>
      <c r="M32" s="7">
        <v>63.548999999999999</v>
      </c>
      <c r="N32" s="7">
        <v>26.388999999999999</v>
      </c>
      <c r="O32" s="7">
        <v>59.933</v>
      </c>
      <c r="P32" s="7">
        <v>57.186999999999998</v>
      </c>
      <c r="Q32" s="7">
        <v>124.17400000000001</v>
      </c>
      <c r="R32" s="7">
        <v>73.801000000000002</v>
      </c>
      <c r="S32" s="7">
        <v>68.554000000000002</v>
      </c>
      <c r="T32" s="7">
        <v>229.084</v>
      </c>
      <c r="U32" s="7">
        <v>145.13399999999999</v>
      </c>
      <c r="V32" s="7">
        <v>75.138000000000005</v>
      </c>
      <c r="W32" s="7">
        <v>239.941</v>
      </c>
      <c r="X32" s="7">
        <v>30.835999999999999</v>
      </c>
      <c r="Y32" s="7">
        <v>57.948</v>
      </c>
      <c r="Z32" s="7">
        <v>106.51300000000001</v>
      </c>
      <c r="AA32" s="7">
        <v>125.989</v>
      </c>
      <c r="AB32" s="7">
        <v>99.941000000000003</v>
      </c>
      <c r="AC32" s="7">
        <v>139.66300000000001</v>
      </c>
      <c r="AD32" s="7">
        <v>34.664999999999999</v>
      </c>
      <c r="AE32" s="7">
        <v>274.91300000000001</v>
      </c>
      <c r="AF32" s="7">
        <v>64.03</v>
      </c>
      <c r="AG32" s="7">
        <v>132.654</v>
      </c>
      <c r="AH32" s="7">
        <v>69.733999999999995</v>
      </c>
    </row>
    <row r="33" spans="1:34" ht="15" x14ac:dyDescent="0.25">
      <c r="A33" s="107">
        <v>46235</v>
      </c>
      <c r="B33" s="221"/>
      <c r="C33" s="220">
        <v>56</v>
      </c>
      <c r="D33" s="218">
        <v>56</v>
      </c>
      <c r="E33" s="8">
        <v>72.832999999999998</v>
      </c>
      <c r="F33" s="8">
        <v>45.122999999999998</v>
      </c>
      <c r="G33" s="8">
        <v>132.053</v>
      </c>
      <c r="H33" s="7">
        <v>57.432000000000002</v>
      </c>
      <c r="I33" s="7">
        <v>88.634</v>
      </c>
      <c r="J33" s="7">
        <v>53.887</v>
      </c>
      <c r="K33" s="7">
        <v>94.448999999999998</v>
      </c>
      <c r="L33" s="7">
        <v>47.27</v>
      </c>
      <c r="M33" s="7">
        <v>55.183999999999997</v>
      </c>
      <c r="N33" s="7">
        <v>23.001999999999999</v>
      </c>
      <c r="O33" s="7">
        <v>44.133000000000003</v>
      </c>
      <c r="P33" s="7">
        <v>40.177</v>
      </c>
      <c r="Q33" s="7">
        <v>61.92</v>
      </c>
      <c r="R33" s="7">
        <v>52.591999999999999</v>
      </c>
      <c r="S33" s="7">
        <v>50.154000000000003</v>
      </c>
      <c r="T33" s="7">
        <v>83.628</v>
      </c>
      <c r="U33" s="7">
        <v>58.581000000000003</v>
      </c>
      <c r="V33" s="7">
        <v>52.161000000000001</v>
      </c>
      <c r="W33" s="7">
        <v>74.195999999999998</v>
      </c>
      <c r="X33" s="7">
        <v>30.916</v>
      </c>
      <c r="Y33" s="7">
        <v>43.459000000000003</v>
      </c>
      <c r="Z33" s="7">
        <v>60.100999999999999</v>
      </c>
      <c r="AA33" s="7">
        <v>56.892000000000003</v>
      </c>
      <c r="AB33" s="7">
        <v>55.795999999999999</v>
      </c>
      <c r="AC33" s="7">
        <v>69.305999999999997</v>
      </c>
      <c r="AD33" s="7">
        <v>28.73</v>
      </c>
      <c r="AE33" s="7">
        <v>86.484999999999999</v>
      </c>
      <c r="AF33" s="7">
        <v>42.468000000000004</v>
      </c>
      <c r="AG33" s="7">
        <v>59.67</v>
      </c>
      <c r="AH33" s="7">
        <v>56.081000000000003</v>
      </c>
    </row>
    <row r="34" spans="1:34" ht="15" x14ac:dyDescent="0.25">
      <c r="A34" s="107">
        <v>46266</v>
      </c>
      <c r="B34" s="214"/>
      <c r="C34" s="204">
        <v>36</v>
      </c>
      <c r="D34" s="218">
        <v>36</v>
      </c>
      <c r="E34" s="8">
        <v>52.235999999999997</v>
      </c>
      <c r="F34" s="8">
        <v>36.610999999999997</v>
      </c>
      <c r="G34" s="8">
        <v>65.590999999999994</v>
      </c>
      <c r="H34" s="7">
        <v>41.524000000000001</v>
      </c>
      <c r="I34" s="7">
        <v>59.542999999999999</v>
      </c>
      <c r="J34" s="7">
        <v>34.716999999999999</v>
      </c>
      <c r="K34" s="7">
        <v>50.253999999999998</v>
      </c>
      <c r="L34" s="7">
        <v>35.646999999999998</v>
      </c>
      <c r="M34" s="7">
        <v>33.128</v>
      </c>
      <c r="N34" s="7">
        <v>21.939</v>
      </c>
      <c r="O34" s="7">
        <v>58.44</v>
      </c>
      <c r="P34" s="7">
        <v>35.582999999999998</v>
      </c>
      <c r="Q34" s="7">
        <v>38.234999999999999</v>
      </c>
      <c r="R34" s="7">
        <v>38.612000000000002</v>
      </c>
      <c r="S34" s="7">
        <v>43.152000000000001</v>
      </c>
      <c r="T34" s="7">
        <v>47.076999999999998</v>
      </c>
      <c r="U34" s="7">
        <v>38.698</v>
      </c>
      <c r="V34" s="7">
        <v>30.32</v>
      </c>
      <c r="W34" s="7">
        <v>42.314</v>
      </c>
      <c r="X34" s="7">
        <v>25.105</v>
      </c>
      <c r="Y34" s="7">
        <v>53.838999999999999</v>
      </c>
      <c r="Z34" s="7">
        <v>53.271000000000001</v>
      </c>
      <c r="AA34" s="7">
        <v>40.947000000000003</v>
      </c>
      <c r="AB34" s="7">
        <v>37.341999999999999</v>
      </c>
      <c r="AC34" s="7">
        <v>41.164999999999999</v>
      </c>
      <c r="AD34" s="7">
        <v>23.332000000000001</v>
      </c>
      <c r="AE34" s="7">
        <v>45.320999999999998</v>
      </c>
      <c r="AF34" s="7">
        <v>38.793999999999997</v>
      </c>
      <c r="AG34" s="7">
        <v>36.164999999999999</v>
      </c>
      <c r="AH34" s="7">
        <v>41.588999999999999</v>
      </c>
    </row>
    <row r="35" spans="1:34" ht="15" x14ac:dyDescent="0.25">
      <c r="A35" s="107">
        <v>46296</v>
      </c>
      <c r="B35" s="214"/>
      <c r="C35" s="204">
        <v>33</v>
      </c>
      <c r="D35" s="218">
        <v>37</v>
      </c>
      <c r="E35" s="8">
        <v>46.774999999999999</v>
      </c>
      <c r="F35" s="8">
        <v>43.585000000000001</v>
      </c>
      <c r="G35" s="8">
        <v>62.841999999999999</v>
      </c>
      <c r="H35" s="7">
        <v>50.497999999999998</v>
      </c>
      <c r="I35" s="7">
        <v>62.698</v>
      </c>
      <c r="J35" s="7">
        <v>45.076000000000001</v>
      </c>
      <c r="K35" s="7">
        <v>40.043999999999997</v>
      </c>
      <c r="L35" s="7">
        <v>31.888999999999999</v>
      </c>
      <c r="M35" s="7">
        <v>30.960999999999999</v>
      </c>
      <c r="N35" s="7">
        <v>31.463000000000001</v>
      </c>
      <c r="O35" s="7">
        <v>35.790999999999997</v>
      </c>
      <c r="P35" s="7">
        <v>34.502000000000002</v>
      </c>
      <c r="Q35" s="7">
        <v>54.09</v>
      </c>
      <c r="R35" s="7">
        <v>64.989000000000004</v>
      </c>
      <c r="S35" s="7">
        <v>44.662999999999997</v>
      </c>
      <c r="T35" s="7">
        <v>42.783000000000001</v>
      </c>
      <c r="U35" s="7">
        <v>40.295000000000002</v>
      </c>
      <c r="V35" s="7">
        <v>31.298999999999999</v>
      </c>
      <c r="W35" s="7">
        <v>41.381999999999998</v>
      </c>
      <c r="X35" s="7">
        <v>24.349</v>
      </c>
      <c r="Y35" s="7">
        <v>52.703000000000003</v>
      </c>
      <c r="Z35" s="7">
        <v>63.287999999999997</v>
      </c>
      <c r="AA35" s="7">
        <v>35.381999999999998</v>
      </c>
      <c r="AB35" s="7">
        <v>32.329000000000001</v>
      </c>
      <c r="AC35" s="7">
        <v>42.387999999999998</v>
      </c>
      <c r="AD35" s="7">
        <v>25.79</v>
      </c>
      <c r="AE35" s="7">
        <v>38.918999999999997</v>
      </c>
      <c r="AF35" s="7">
        <v>37.076000000000001</v>
      </c>
      <c r="AG35" s="7">
        <v>30.488</v>
      </c>
      <c r="AH35" s="7">
        <v>30.087</v>
      </c>
    </row>
    <row r="36" spans="1:34" ht="15" x14ac:dyDescent="0.25">
      <c r="A36" s="107">
        <v>46327</v>
      </c>
      <c r="B36" s="214"/>
      <c r="C36" s="204">
        <v>30</v>
      </c>
      <c r="D36" s="219">
        <v>32</v>
      </c>
      <c r="E36" s="7">
        <v>38.506999999999998</v>
      </c>
      <c r="F36" s="7">
        <v>34.351999999999997</v>
      </c>
      <c r="G36" s="7">
        <v>46.203000000000003</v>
      </c>
      <c r="H36" s="7">
        <v>42.965000000000003</v>
      </c>
      <c r="I36" s="7">
        <v>47.66</v>
      </c>
      <c r="J36" s="7">
        <v>38.078000000000003</v>
      </c>
      <c r="K36" s="7">
        <v>31.983000000000001</v>
      </c>
      <c r="L36" s="7">
        <v>28.49</v>
      </c>
      <c r="M36" s="7">
        <v>30.548999999999999</v>
      </c>
      <c r="N36" s="7">
        <v>20.574000000000002</v>
      </c>
      <c r="O36" s="7">
        <v>26.423999999999999</v>
      </c>
      <c r="P36" s="7">
        <v>31.931999999999999</v>
      </c>
      <c r="Q36" s="7">
        <v>41.386000000000003</v>
      </c>
      <c r="R36" s="7">
        <v>46.274999999999999</v>
      </c>
      <c r="S36" s="7">
        <v>36.866999999999997</v>
      </c>
      <c r="T36" s="7">
        <v>36.79</v>
      </c>
      <c r="U36" s="7">
        <v>36.606000000000002</v>
      </c>
      <c r="V36" s="7">
        <v>31.614999999999998</v>
      </c>
      <c r="W36" s="7">
        <v>34.143999999999998</v>
      </c>
      <c r="X36" s="7">
        <v>20.274000000000001</v>
      </c>
      <c r="Y36" s="7">
        <v>34.143000000000001</v>
      </c>
      <c r="Z36" s="7">
        <v>39.378999999999998</v>
      </c>
      <c r="AA36" s="7">
        <v>32.030999999999999</v>
      </c>
      <c r="AB36" s="7">
        <v>27.693999999999999</v>
      </c>
      <c r="AC36" s="7">
        <v>35.838999999999999</v>
      </c>
      <c r="AD36" s="7">
        <v>24.337</v>
      </c>
      <c r="AE36" s="7">
        <v>33.707000000000001</v>
      </c>
      <c r="AF36" s="7">
        <v>40.523000000000003</v>
      </c>
      <c r="AG36" s="7">
        <v>28.905999999999999</v>
      </c>
      <c r="AH36" s="7">
        <v>25.611000000000001</v>
      </c>
    </row>
    <row r="37" spans="1:34" ht="15" x14ac:dyDescent="0.25">
      <c r="A37" s="107">
        <v>46357</v>
      </c>
      <c r="B37" s="216"/>
      <c r="C37" s="208">
        <v>27</v>
      </c>
      <c r="D37" s="219">
        <v>27</v>
      </c>
      <c r="E37" s="7">
        <v>32.409999999999997</v>
      </c>
      <c r="F37" s="7">
        <v>27.951000000000001</v>
      </c>
      <c r="G37" s="7">
        <v>42.313000000000002</v>
      </c>
      <c r="H37" s="7">
        <v>35.838999999999999</v>
      </c>
      <c r="I37" s="7">
        <v>37.293999999999997</v>
      </c>
      <c r="J37" s="7">
        <v>34.558</v>
      </c>
      <c r="K37" s="7">
        <v>28.297000000000001</v>
      </c>
      <c r="L37" s="7">
        <v>24.74</v>
      </c>
      <c r="M37" s="7">
        <v>24.872</v>
      </c>
      <c r="N37" s="7">
        <v>17.82</v>
      </c>
      <c r="O37" s="7">
        <v>23.940999999999999</v>
      </c>
      <c r="P37" s="7">
        <v>25.581</v>
      </c>
      <c r="Q37" s="7">
        <v>30.49</v>
      </c>
      <c r="R37" s="7">
        <v>31.888999999999999</v>
      </c>
      <c r="S37" s="7">
        <v>26.216000000000001</v>
      </c>
      <c r="T37" s="7">
        <v>32.505000000000003</v>
      </c>
      <c r="U37" s="7">
        <v>29.829000000000001</v>
      </c>
      <c r="V37" s="7">
        <v>26.556000000000001</v>
      </c>
      <c r="W37" s="7">
        <v>29.856000000000002</v>
      </c>
      <c r="X37" s="7">
        <v>18.446000000000002</v>
      </c>
      <c r="Y37" s="7">
        <v>25.507999999999999</v>
      </c>
      <c r="Z37" s="7">
        <v>31.765999999999998</v>
      </c>
      <c r="AA37" s="7">
        <v>28.390999999999998</v>
      </c>
      <c r="AB37" s="7">
        <v>25.402000000000001</v>
      </c>
      <c r="AC37" s="7">
        <v>33.57</v>
      </c>
      <c r="AD37" s="7">
        <v>19.783999999999999</v>
      </c>
      <c r="AE37" s="7">
        <v>30.937000000000001</v>
      </c>
      <c r="AF37" s="7">
        <v>32.372</v>
      </c>
      <c r="AG37" s="7">
        <v>26.471</v>
      </c>
      <c r="AH37" s="7">
        <v>22.923999999999999</v>
      </c>
    </row>
    <row r="38" spans="1:34" ht="15" x14ac:dyDescent="0.25">
      <c r="A38" s="107">
        <v>46388</v>
      </c>
      <c r="B38" s="216"/>
      <c r="C38" s="208">
        <v>26</v>
      </c>
      <c r="D38" s="219">
        <v>26</v>
      </c>
      <c r="E38" s="7">
        <v>29.492999999999999</v>
      </c>
      <c r="F38" s="7">
        <v>25.324999999999999</v>
      </c>
      <c r="G38" s="7">
        <v>35.874000000000002</v>
      </c>
      <c r="H38" s="7">
        <v>30.48</v>
      </c>
      <c r="I38" s="7">
        <v>33.030999999999999</v>
      </c>
      <c r="J38" s="7">
        <v>29.577999999999999</v>
      </c>
      <c r="K38" s="7">
        <v>27.93</v>
      </c>
      <c r="L38" s="7">
        <v>22.84</v>
      </c>
      <c r="M38" s="7">
        <v>21.706</v>
      </c>
      <c r="N38" s="7">
        <v>16.96</v>
      </c>
      <c r="O38" s="7">
        <v>21.611999999999998</v>
      </c>
      <c r="P38" s="7">
        <v>24.594000000000001</v>
      </c>
      <c r="Q38" s="7">
        <v>26.35</v>
      </c>
      <c r="R38" s="7">
        <v>26.882000000000001</v>
      </c>
      <c r="S38" s="7">
        <v>21.885000000000002</v>
      </c>
      <c r="T38" s="7">
        <v>29.530999999999999</v>
      </c>
      <c r="U38" s="7">
        <v>26.439</v>
      </c>
      <c r="V38" s="7">
        <v>24.427</v>
      </c>
      <c r="W38" s="7">
        <v>28.3</v>
      </c>
      <c r="X38" s="7">
        <v>17.085000000000001</v>
      </c>
      <c r="Y38" s="7">
        <v>22.181000000000001</v>
      </c>
      <c r="Z38" s="7">
        <v>27.785</v>
      </c>
      <c r="AA38" s="7">
        <v>26.097000000000001</v>
      </c>
      <c r="AB38" s="7">
        <v>23.58</v>
      </c>
      <c r="AC38" s="7">
        <v>29.039000000000001</v>
      </c>
      <c r="AD38" s="7">
        <v>18.175000000000001</v>
      </c>
      <c r="AE38" s="7">
        <v>28.236999999999998</v>
      </c>
      <c r="AF38" s="7">
        <v>25.855</v>
      </c>
      <c r="AG38" s="7">
        <v>23.655000000000001</v>
      </c>
      <c r="AH38" s="7">
        <v>21.407</v>
      </c>
    </row>
    <row r="39" spans="1:34" ht="15" x14ac:dyDescent="0.25">
      <c r="A39" s="107">
        <v>46419</v>
      </c>
      <c r="B39" s="216"/>
      <c r="C39" s="208">
        <v>25</v>
      </c>
      <c r="D39" s="219">
        <v>25</v>
      </c>
      <c r="E39" s="7">
        <v>24.661999999999999</v>
      </c>
      <c r="F39" s="7">
        <v>26.972999999999999</v>
      </c>
      <c r="G39" s="7">
        <v>34.173000000000002</v>
      </c>
      <c r="H39" s="7">
        <v>24.85</v>
      </c>
      <c r="I39" s="7">
        <v>28.033999999999999</v>
      </c>
      <c r="J39" s="7">
        <v>27.844000000000001</v>
      </c>
      <c r="K39" s="7">
        <v>27.68</v>
      </c>
      <c r="L39" s="7">
        <v>21.372</v>
      </c>
      <c r="M39" s="7">
        <v>18.225000000000001</v>
      </c>
      <c r="N39" s="7">
        <v>19.466999999999999</v>
      </c>
      <c r="O39" s="7">
        <v>18.452999999999999</v>
      </c>
      <c r="P39" s="7">
        <v>21.576000000000001</v>
      </c>
      <c r="Q39" s="7">
        <v>21.513000000000002</v>
      </c>
      <c r="R39" s="7">
        <v>24.818999999999999</v>
      </c>
      <c r="S39" s="7">
        <v>17.809999999999999</v>
      </c>
      <c r="T39" s="7">
        <v>25.571000000000002</v>
      </c>
      <c r="U39" s="7">
        <v>21.838999999999999</v>
      </c>
      <c r="V39" s="7">
        <v>20.245999999999999</v>
      </c>
      <c r="W39" s="7">
        <v>23.515000000000001</v>
      </c>
      <c r="X39" s="7">
        <v>14.971</v>
      </c>
      <c r="Y39" s="7">
        <v>21.454999999999998</v>
      </c>
      <c r="Z39" s="7">
        <v>32.155000000000001</v>
      </c>
      <c r="AA39" s="7">
        <v>24</v>
      </c>
      <c r="AB39" s="7">
        <v>27.83</v>
      </c>
      <c r="AC39" s="7">
        <v>29.545000000000002</v>
      </c>
      <c r="AD39" s="7">
        <v>15.757999999999999</v>
      </c>
      <c r="AE39" s="7">
        <v>24.702999999999999</v>
      </c>
      <c r="AF39" s="7">
        <v>23.690999999999999</v>
      </c>
      <c r="AG39" s="7">
        <v>21.484000000000002</v>
      </c>
      <c r="AH39" s="7">
        <v>19.497</v>
      </c>
    </row>
    <row r="40" spans="1:34" ht="15" x14ac:dyDescent="0.25">
      <c r="A40" s="107">
        <v>46447</v>
      </c>
      <c r="B40" s="216"/>
      <c r="C40" s="208">
        <v>40</v>
      </c>
      <c r="D40" s="219">
        <v>40</v>
      </c>
      <c r="E40" s="7">
        <v>43.554000000000002</v>
      </c>
      <c r="F40" s="7">
        <v>50.956000000000003</v>
      </c>
      <c r="G40" s="7">
        <v>44.588000000000001</v>
      </c>
      <c r="H40" s="7">
        <v>47.277000000000001</v>
      </c>
      <c r="I40" s="7">
        <v>44.899000000000001</v>
      </c>
      <c r="J40" s="7">
        <v>40.314</v>
      </c>
      <c r="K40" s="7">
        <v>33.761000000000003</v>
      </c>
      <c r="L40" s="7">
        <v>31.920999999999999</v>
      </c>
      <c r="M40" s="7">
        <v>23.010999999999999</v>
      </c>
      <c r="N40" s="7">
        <v>30.628</v>
      </c>
      <c r="O40" s="7">
        <v>48.005000000000003</v>
      </c>
      <c r="P40" s="7">
        <v>27.773</v>
      </c>
      <c r="Q40" s="7">
        <v>30.68</v>
      </c>
      <c r="R40" s="7">
        <v>58.573999999999998</v>
      </c>
      <c r="S40" s="7">
        <v>19.117999999999999</v>
      </c>
      <c r="T40" s="7">
        <v>45.878</v>
      </c>
      <c r="U40" s="7">
        <v>25.524000000000001</v>
      </c>
      <c r="V40" s="7">
        <v>33.186999999999998</v>
      </c>
      <c r="W40" s="7">
        <v>40.741999999999997</v>
      </c>
      <c r="X40" s="7">
        <v>22.073</v>
      </c>
      <c r="Y40" s="7">
        <v>29.591999999999999</v>
      </c>
      <c r="Z40" s="7">
        <v>53.542999999999999</v>
      </c>
      <c r="AA40" s="7">
        <v>41.045999999999999</v>
      </c>
      <c r="AB40" s="7">
        <v>61.860999999999997</v>
      </c>
      <c r="AC40" s="7">
        <v>32.104999999999997</v>
      </c>
      <c r="AD40" s="7">
        <v>22.486000000000001</v>
      </c>
      <c r="AE40" s="7">
        <v>37.761000000000003</v>
      </c>
      <c r="AF40" s="7">
        <v>31.004999999999999</v>
      </c>
      <c r="AG40" s="7">
        <v>34.268000000000001</v>
      </c>
      <c r="AH40" s="7">
        <v>32.78</v>
      </c>
    </row>
    <row r="41" spans="1:34" ht="15" x14ac:dyDescent="0.25">
      <c r="A41" s="107">
        <v>46478</v>
      </c>
      <c r="B41" s="216"/>
      <c r="C41" s="208">
        <v>89</v>
      </c>
      <c r="D41" s="219">
        <v>89</v>
      </c>
      <c r="E41" s="7">
        <v>79.292000000000002</v>
      </c>
      <c r="F41" s="7">
        <v>61.176000000000002</v>
      </c>
      <c r="G41" s="7">
        <v>103.134</v>
      </c>
      <c r="H41" s="7">
        <v>87.563000000000002</v>
      </c>
      <c r="I41" s="7">
        <v>67.650000000000006</v>
      </c>
      <c r="J41" s="7">
        <v>58.911000000000001</v>
      </c>
      <c r="K41" s="7">
        <v>88.903999999999996</v>
      </c>
      <c r="L41" s="7">
        <v>64.897000000000006</v>
      </c>
      <c r="M41" s="7">
        <v>58.881999999999998</v>
      </c>
      <c r="N41" s="7">
        <v>55.706000000000003</v>
      </c>
      <c r="O41" s="7">
        <v>104.343</v>
      </c>
      <c r="P41" s="7">
        <v>67.201999999999998</v>
      </c>
      <c r="Q41" s="7">
        <v>94.453999999999994</v>
      </c>
      <c r="R41" s="7">
        <v>101.083</v>
      </c>
      <c r="S41" s="7">
        <v>52.77</v>
      </c>
      <c r="T41" s="7">
        <v>67.150000000000006</v>
      </c>
      <c r="U41" s="7">
        <v>58.505000000000003</v>
      </c>
      <c r="V41" s="7">
        <v>70.811999999999998</v>
      </c>
      <c r="W41" s="7">
        <v>91.106999999999999</v>
      </c>
      <c r="X41" s="7">
        <v>41.773000000000003</v>
      </c>
      <c r="Y41" s="7">
        <v>68.897999999999996</v>
      </c>
      <c r="Z41" s="7">
        <v>86.034000000000006</v>
      </c>
      <c r="AA41" s="7">
        <v>67.504999999999995</v>
      </c>
      <c r="AB41" s="7">
        <v>121.83</v>
      </c>
      <c r="AC41" s="7">
        <v>50.179000000000002</v>
      </c>
      <c r="AD41" s="7">
        <v>80.805999999999997</v>
      </c>
      <c r="AE41" s="7">
        <v>54.308</v>
      </c>
      <c r="AF41" s="7">
        <v>55.307000000000002</v>
      </c>
      <c r="AG41" s="7">
        <v>72.379000000000005</v>
      </c>
      <c r="AH41" s="7">
        <v>71.75</v>
      </c>
    </row>
    <row r="42" spans="1:34" ht="15" x14ac:dyDescent="0.25">
      <c r="A42" s="107">
        <v>46508</v>
      </c>
      <c r="B42" s="216"/>
      <c r="C42" s="208">
        <v>226</v>
      </c>
      <c r="D42" s="219">
        <v>226</v>
      </c>
      <c r="E42" s="7">
        <v>215.28100000000001</v>
      </c>
      <c r="F42" s="7">
        <v>260.435</v>
      </c>
      <c r="G42" s="7">
        <v>374.26799999999997</v>
      </c>
      <c r="H42" s="7">
        <v>342.04700000000003</v>
      </c>
      <c r="I42" s="7">
        <v>202.98</v>
      </c>
      <c r="J42" s="7">
        <v>231.49299999999999</v>
      </c>
      <c r="K42" s="7">
        <v>258.089</v>
      </c>
      <c r="L42" s="7">
        <v>260.23899999999998</v>
      </c>
      <c r="M42" s="7">
        <v>95.798000000000002</v>
      </c>
      <c r="N42" s="7">
        <v>163.279</v>
      </c>
      <c r="O42" s="7">
        <v>236.52799999999999</v>
      </c>
      <c r="P42" s="7">
        <v>264.40800000000002</v>
      </c>
      <c r="Q42" s="7">
        <v>245.614</v>
      </c>
      <c r="R42" s="7">
        <v>244.92699999999999</v>
      </c>
      <c r="S42" s="7">
        <v>253.91</v>
      </c>
      <c r="T42" s="7">
        <v>312.79700000000003</v>
      </c>
      <c r="U42" s="7">
        <v>119.965</v>
      </c>
      <c r="V42" s="7">
        <v>164.274</v>
      </c>
      <c r="W42" s="7">
        <v>154.76</v>
      </c>
      <c r="X42" s="7">
        <v>104.955</v>
      </c>
      <c r="Y42" s="7">
        <v>232.90299999999999</v>
      </c>
      <c r="Z42" s="7">
        <v>171.52099999999999</v>
      </c>
      <c r="AA42" s="7">
        <v>173.33600000000001</v>
      </c>
      <c r="AB42" s="7">
        <v>256.35599999999999</v>
      </c>
      <c r="AC42" s="7">
        <v>168.51499999999999</v>
      </c>
      <c r="AD42" s="7">
        <v>209.10499999999999</v>
      </c>
      <c r="AE42" s="7">
        <v>187.095</v>
      </c>
      <c r="AF42" s="7">
        <v>131.053</v>
      </c>
      <c r="AG42" s="7">
        <v>212.40799999999999</v>
      </c>
      <c r="AH42" s="7">
        <v>274.40199999999999</v>
      </c>
    </row>
    <row r="43" spans="1:34" ht="15" x14ac:dyDescent="0.25">
      <c r="A43" s="107">
        <v>46539</v>
      </c>
      <c r="B43" s="216"/>
      <c r="C43" s="208">
        <v>265</v>
      </c>
      <c r="D43" s="219">
        <v>265</v>
      </c>
      <c r="E43" s="7">
        <v>232.67599999999999</v>
      </c>
      <c r="F43" s="7">
        <v>596.94000000000005</v>
      </c>
      <c r="G43" s="7">
        <v>322.94</v>
      </c>
      <c r="H43" s="7">
        <v>510.43299999999999</v>
      </c>
      <c r="I43" s="7">
        <v>230.23500000000001</v>
      </c>
      <c r="J43" s="7">
        <v>346.67399999999998</v>
      </c>
      <c r="K43" s="7">
        <v>169.39699999999999</v>
      </c>
      <c r="L43" s="7">
        <v>208.601</v>
      </c>
      <c r="M43" s="7">
        <v>64.334000000000003</v>
      </c>
      <c r="N43" s="7">
        <v>225.55600000000001</v>
      </c>
      <c r="O43" s="7">
        <v>151.23699999999999</v>
      </c>
      <c r="P43" s="7">
        <v>304.54599999999999</v>
      </c>
      <c r="Q43" s="7">
        <v>199.11099999999999</v>
      </c>
      <c r="R43" s="7">
        <v>182.321</v>
      </c>
      <c r="S43" s="7">
        <v>503.66800000000001</v>
      </c>
      <c r="T43" s="7">
        <v>273.459</v>
      </c>
      <c r="U43" s="7">
        <v>290.2</v>
      </c>
      <c r="V43" s="7">
        <v>443.73700000000002</v>
      </c>
      <c r="W43" s="7">
        <v>60.295000000000002</v>
      </c>
      <c r="X43" s="7">
        <v>161.44</v>
      </c>
      <c r="Y43" s="7">
        <v>359.67099999999999</v>
      </c>
      <c r="Z43" s="7">
        <v>366.69600000000003</v>
      </c>
      <c r="AA43" s="7">
        <v>306.23</v>
      </c>
      <c r="AB43" s="7">
        <v>407.84300000000002</v>
      </c>
      <c r="AC43" s="7">
        <v>82.977000000000004</v>
      </c>
      <c r="AD43" s="7">
        <v>417.32600000000002</v>
      </c>
      <c r="AE43" s="7">
        <v>207.232</v>
      </c>
      <c r="AF43" s="7">
        <v>281.55900000000003</v>
      </c>
      <c r="AG43" s="7">
        <v>177.84</v>
      </c>
      <c r="AH43" s="7">
        <v>434.14600000000002</v>
      </c>
    </row>
    <row r="44" spans="1:34" ht="15" x14ac:dyDescent="0.25">
      <c r="A44" s="107">
        <v>46569</v>
      </c>
      <c r="B44" s="216"/>
      <c r="C44" s="208">
        <v>90</v>
      </c>
      <c r="D44" s="219">
        <v>90</v>
      </c>
      <c r="E44" s="7">
        <v>71.447000000000003</v>
      </c>
      <c r="F44" s="7">
        <v>455.30200000000002</v>
      </c>
      <c r="G44" s="7">
        <v>118.79600000000001</v>
      </c>
      <c r="H44" s="7">
        <v>185.46299999999999</v>
      </c>
      <c r="I44" s="7">
        <v>110.86</v>
      </c>
      <c r="J44" s="7">
        <v>229.15100000000001</v>
      </c>
      <c r="K44" s="7">
        <v>54.31</v>
      </c>
      <c r="L44" s="7">
        <v>63.497</v>
      </c>
      <c r="M44" s="7">
        <v>26.771000000000001</v>
      </c>
      <c r="N44" s="7">
        <v>59.767000000000003</v>
      </c>
      <c r="O44" s="7">
        <v>56.883000000000003</v>
      </c>
      <c r="P44" s="7">
        <v>123.964</v>
      </c>
      <c r="Q44" s="7">
        <v>75.085999999999999</v>
      </c>
      <c r="R44" s="7">
        <v>68.665000000000006</v>
      </c>
      <c r="S44" s="7">
        <v>229.09100000000001</v>
      </c>
      <c r="T44" s="7">
        <v>144.98400000000001</v>
      </c>
      <c r="U44" s="7">
        <v>78.637</v>
      </c>
      <c r="V44" s="7">
        <v>240.00399999999999</v>
      </c>
      <c r="W44" s="7">
        <v>30.614000000000001</v>
      </c>
      <c r="X44" s="7">
        <v>58.255000000000003</v>
      </c>
      <c r="Y44" s="7">
        <v>109.569</v>
      </c>
      <c r="Z44" s="7">
        <v>125.39400000000001</v>
      </c>
      <c r="AA44" s="7">
        <v>100.321</v>
      </c>
      <c r="AB44" s="7">
        <v>139.59700000000001</v>
      </c>
      <c r="AC44" s="7">
        <v>35.19</v>
      </c>
      <c r="AD44" s="7">
        <v>275.89100000000002</v>
      </c>
      <c r="AE44" s="7">
        <v>63.665999999999997</v>
      </c>
      <c r="AF44" s="7">
        <v>132.66999999999999</v>
      </c>
      <c r="AG44" s="7">
        <v>71.31</v>
      </c>
      <c r="AH44" s="7">
        <v>200.71</v>
      </c>
    </row>
    <row r="45" spans="1:34" ht="15" x14ac:dyDescent="0.25">
      <c r="A45" s="107">
        <v>46600</v>
      </c>
      <c r="B45" s="216"/>
      <c r="C45" s="208">
        <v>56</v>
      </c>
      <c r="D45" s="219">
        <v>56</v>
      </c>
      <c r="E45" s="7">
        <v>45.292000000000002</v>
      </c>
      <c r="F45" s="7">
        <v>132.44200000000001</v>
      </c>
      <c r="G45" s="7">
        <v>57.359000000000002</v>
      </c>
      <c r="H45" s="7">
        <v>88.691999999999993</v>
      </c>
      <c r="I45" s="7">
        <v>55.622</v>
      </c>
      <c r="J45" s="7">
        <v>95.022999999999996</v>
      </c>
      <c r="K45" s="7">
        <v>47.243000000000002</v>
      </c>
      <c r="L45" s="7">
        <v>55.118000000000002</v>
      </c>
      <c r="M45" s="7">
        <v>23.015999999999998</v>
      </c>
      <c r="N45" s="7">
        <v>43.975999999999999</v>
      </c>
      <c r="O45" s="7">
        <v>39.918999999999997</v>
      </c>
      <c r="P45" s="7">
        <v>61.747</v>
      </c>
      <c r="Q45" s="7">
        <v>52.896000000000001</v>
      </c>
      <c r="R45" s="7">
        <v>50.268999999999998</v>
      </c>
      <c r="S45" s="7">
        <v>83.608000000000004</v>
      </c>
      <c r="T45" s="7">
        <v>58.453000000000003</v>
      </c>
      <c r="U45" s="7">
        <v>53.332000000000001</v>
      </c>
      <c r="V45" s="7">
        <v>74.216999999999999</v>
      </c>
      <c r="W45" s="7">
        <v>30.709</v>
      </c>
      <c r="X45" s="7">
        <v>43.723999999999997</v>
      </c>
      <c r="Y45" s="7">
        <v>61.186</v>
      </c>
      <c r="Z45" s="7">
        <v>56.402000000000001</v>
      </c>
      <c r="AA45" s="7">
        <v>56.119</v>
      </c>
      <c r="AB45" s="7">
        <v>69.257000000000005</v>
      </c>
      <c r="AC45" s="7">
        <v>28.957999999999998</v>
      </c>
      <c r="AD45" s="7">
        <v>87.037999999999997</v>
      </c>
      <c r="AE45" s="7">
        <v>42.122</v>
      </c>
      <c r="AF45" s="7">
        <v>59.673000000000002</v>
      </c>
      <c r="AG45" s="7">
        <v>55.859000000000002</v>
      </c>
      <c r="AH45" s="7">
        <v>72.540999999999997</v>
      </c>
    </row>
    <row r="46" spans="1:34" ht="15" x14ac:dyDescent="0.25">
      <c r="A46" s="107">
        <v>46631</v>
      </c>
      <c r="B46" s="216"/>
      <c r="C46" s="208">
        <v>36</v>
      </c>
      <c r="D46" s="219">
        <v>36</v>
      </c>
      <c r="E46" s="7">
        <v>36.575000000000003</v>
      </c>
      <c r="F46" s="7">
        <v>65.917000000000002</v>
      </c>
      <c r="G46" s="7">
        <v>41.46</v>
      </c>
      <c r="H46" s="7">
        <v>59.597000000000001</v>
      </c>
      <c r="I46" s="7">
        <v>35.460999999999999</v>
      </c>
      <c r="J46" s="7">
        <v>50.723999999999997</v>
      </c>
      <c r="K46" s="7">
        <v>35.622999999999998</v>
      </c>
      <c r="L46" s="7">
        <v>33.069000000000003</v>
      </c>
      <c r="M46" s="7">
        <v>21.779</v>
      </c>
      <c r="N46" s="7">
        <v>58.281999999999996</v>
      </c>
      <c r="O46" s="7">
        <v>35.357999999999997</v>
      </c>
      <c r="P46" s="7">
        <v>38.088999999999999</v>
      </c>
      <c r="Q46" s="7">
        <v>38.430999999999997</v>
      </c>
      <c r="R46" s="7">
        <v>43.262</v>
      </c>
      <c r="S46" s="7">
        <v>47.057000000000002</v>
      </c>
      <c r="T46" s="7">
        <v>38.585999999999999</v>
      </c>
      <c r="U46" s="7">
        <v>31.247</v>
      </c>
      <c r="V46" s="7">
        <v>42.331000000000003</v>
      </c>
      <c r="W46" s="7">
        <v>24.922999999999998</v>
      </c>
      <c r="X46" s="7">
        <v>54.101999999999997</v>
      </c>
      <c r="Y46" s="7">
        <v>52.445999999999998</v>
      </c>
      <c r="Z46" s="7">
        <v>40.506999999999998</v>
      </c>
      <c r="AA46" s="7">
        <v>37.622999999999998</v>
      </c>
      <c r="AB46" s="7">
        <v>41.125</v>
      </c>
      <c r="AC46" s="7">
        <v>23.315999999999999</v>
      </c>
      <c r="AD46" s="7">
        <v>45.776000000000003</v>
      </c>
      <c r="AE46" s="7">
        <v>38.468000000000004</v>
      </c>
      <c r="AF46" s="7">
        <v>36.17</v>
      </c>
      <c r="AG46" s="7">
        <v>42.600999999999999</v>
      </c>
      <c r="AH46" s="7">
        <v>51.984999999999999</v>
      </c>
    </row>
    <row r="47" spans="1:34" ht="15" x14ac:dyDescent="0.25">
      <c r="A47" s="107">
        <v>46661</v>
      </c>
      <c r="B47" s="216"/>
      <c r="C47" s="208">
        <v>33</v>
      </c>
      <c r="D47" s="219">
        <v>37</v>
      </c>
      <c r="E47" s="7">
        <v>43.206000000000003</v>
      </c>
      <c r="F47" s="7">
        <v>63.158999999999999</v>
      </c>
      <c r="G47" s="7">
        <v>50.432000000000002</v>
      </c>
      <c r="H47" s="7">
        <v>62.750999999999998</v>
      </c>
      <c r="I47" s="7">
        <v>45.341999999999999</v>
      </c>
      <c r="J47" s="7">
        <v>40.488</v>
      </c>
      <c r="K47" s="7">
        <v>31.87</v>
      </c>
      <c r="L47" s="7">
        <v>30.905999999999999</v>
      </c>
      <c r="M47" s="7">
        <v>31.722999999999999</v>
      </c>
      <c r="N47" s="7">
        <v>35.658999999999999</v>
      </c>
      <c r="O47" s="7">
        <v>34.284999999999997</v>
      </c>
      <c r="P47" s="7">
        <v>53.944000000000003</v>
      </c>
      <c r="Q47" s="7">
        <v>65.316999999999993</v>
      </c>
      <c r="R47" s="7">
        <v>44.762999999999998</v>
      </c>
      <c r="S47" s="7">
        <v>42.764000000000003</v>
      </c>
      <c r="T47" s="7">
        <v>40.191000000000003</v>
      </c>
      <c r="U47" s="7">
        <v>31.925999999999998</v>
      </c>
      <c r="V47" s="7">
        <v>41.399000000000001</v>
      </c>
      <c r="W47" s="7">
        <v>24.178000000000001</v>
      </c>
      <c r="X47" s="7">
        <v>52.936</v>
      </c>
      <c r="Y47" s="7">
        <v>64.703999999999994</v>
      </c>
      <c r="Z47" s="7">
        <v>34.965000000000003</v>
      </c>
      <c r="AA47" s="7">
        <v>32.590000000000003</v>
      </c>
      <c r="AB47" s="7">
        <v>42.35</v>
      </c>
      <c r="AC47" s="7">
        <v>25.521999999999998</v>
      </c>
      <c r="AD47" s="7">
        <v>39.347000000000001</v>
      </c>
      <c r="AE47" s="7">
        <v>36.774999999999999</v>
      </c>
      <c r="AF47" s="7">
        <v>30.492000000000001</v>
      </c>
      <c r="AG47" s="7">
        <v>30.335000000000001</v>
      </c>
      <c r="AH47" s="7">
        <v>46.534999999999997</v>
      </c>
    </row>
    <row r="48" spans="1:34" ht="15" x14ac:dyDescent="0.25">
      <c r="A48" s="107">
        <v>46692</v>
      </c>
      <c r="B48" s="216"/>
      <c r="C48" s="208">
        <v>30</v>
      </c>
      <c r="D48" s="219">
        <v>32</v>
      </c>
      <c r="E48" s="7">
        <v>34.793999999999997</v>
      </c>
      <c r="F48" s="7">
        <v>46.472999999999999</v>
      </c>
      <c r="G48" s="7">
        <v>42.902999999999999</v>
      </c>
      <c r="H48" s="7">
        <v>47.704000000000001</v>
      </c>
      <c r="I48" s="7">
        <v>38.845999999999997</v>
      </c>
      <c r="J48" s="7">
        <v>32.374000000000002</v>
      </c>
      <c r="K48" s="7">
        <v>28.474</v>
      </c>
      <c r="L48" s="7">
        <v>30.5</v>
      </c>
      <c r="M48" s="7">
        <v>20.867000000000001</v>
      </c>
      <c r="N48" s="7">
        <v>26.312000000000001</v>
      </c>
      <c r="O48" s="7">
        <v>31.733000000000001</v>
      </c>
      <c r="P48" s="7">
        <v>41.26</v>
      </c>
      <c r="Q48" s="7">
        <v>47.430999999999997</v>
      </c>
      <c r="R48" s="7">
        <v>36.954000000000001</v>
      </c>
      <c r="S48" s="7">
        <v>36.773000000000003</v>
      </c>
      <c r="T48" s="7">
        <v>36.512</v>
      </c>
      <c r="U48" s="7">
        <v>32.421999999999997</v>
      </c>
      <c r="V48" s="7">
        <v>34.159999999999997</v>
      </c>
      <c r="W48" s="7">
        <v>20.123999999999999</v>
      </c>
      <c r="X48" s="7">
        <v>34.328000000000003</v>
      </c>
      <c r="Y48" s="7">
        <v>40.206000000000003</v>
      </c>
      <c r="Z48" s="7">
        <v>31.66</v>
      </c>
      <c r="AA48" s="7">
        <v>27.925000000000001</v>
      </c>
      <c r="AB48" s="7">
        <v>35.805</v>
      </c>
      <c r="AC48" s="7">
        <v>24.593</v>
      </c>
      <c r="AD48" s="7">
        <v>34.088999999999999</v>
      </c>
      <c r="AE48" s="7">
        <v>40.238999999999997</v>
      </c>
      <c r="AF48" s="7">
        <v>28.908999999999999</v>
      </c>
      <c r="AG48" s="7">
        <v>25.73</v>
      </c>
      <c r="AH48" s="7">
        <v>38.298999999999999</v>
      </c>
    </row>
    <row r="49" spans="1:1005" ht="15" x14ac:dyDescent="0.25">
      <c r="A49" s="107">
        <v>46722</v>
      </c>
      <c r="B49" s="216"/>
      <c r="C49" s="208">
        <v>27</v>
      </c>
      <c r="D49" s="219">
        <v>27</v>
      </c>
      <c r="E49" s="7">
        <v>28.013999999999999</v>
      </c>
      <c r="F49" s="7">
        <v>42.576000000000001</v>
      </c>
      <c r="G49" s="7">
        <v>35.783999999999999</v>
      </c>
      <c r="H49" s="7">
        <v>37.334000000000003</v>
      </c>
      <c r="I49" s="7">
        <v>35.484000000000002</v>
      </c>
      <c r="J49" s="7">
        <v>28.667999999999999</v>
      </c>
      <c r="K49" s="7">
        <v>24.725999999999999</v>
      </c>
      <c r="L49" s="7">
        <v>24.824999999999999</v>
      </c>
      <c r="M49" s="7">
        <v>17.957000000000001</v>
      </c>
      <c r="N49" s="7">
        <v>23.835000000000001</v>
      </c>
      <c r="O49" s="7">
        <v>25.4</v>
      </c>
      <c r="P49" s="7">
        <v>30.375</v>
      </c>
      <c r="Q49" s="7">
        <v>32.375</v>
      </c>
      <c r="R49" s="7">
        <v>26.297000000000001</v>
      </c>
      <c r="S49" s="7">
        <v>32.488999999999997</v>
      </c>
      <c r="T49" s="7">
        <v>29.742999999999999</v>
      </c>
      <c r="U49" s="7">
        <v>27.204999999999998</v>
      </c>
      <c r="V49" s="7">
        <v>29.870999999999999</v>
      </c>
      <c r="W49" s="7">
        <v>18.303999999999998</v>
      </c>
      <c r="X49" s="7">
        <v>25.675000000000001</v>
      </c>
      <c r="Y49" s="7">
        <v>32.024999999999999</v>
      </c>
      <c r="Z49" s="7">
        <v>28.038</v>
      </c>
      <c r="AA49" s="7">
        <v>25.622</v>
      </c>
      <c r="AB49" s="7">
        <v>33.536000000000001</v>
      </c>
      <c r="AC49" s="7">
        <v>19.847999999999999</v>
      </c>
      <c r="AD49" s="7">
        <v>31.298999999999999</v>
      </c>
      <c r="AE49" s="7">
        <v>32.11</v>
      </c>
      <c r="AF49" s="7">
        <v>26.475999999999999</v>
      </c>
      <c r="AG49" s="7">
        <v>23.023</v>
      </c>
      <c r="AH49" s="7">
        <v>32.215000000000003</v>
      </c>
    </row>
    <row r="50" spans="1:1005" ht="15" x14ac:dyDescent="0.25">
      <c r="A50" s="107">
        <v>46753</v>
      </c>
      <c r="B50" s="216"/>
      <c r="C50" s="208">
        <v>26</v>
      </c>
      <c r="D50" s="219">
        <v>26</v>
      </c>
      <c r="E50" s="7">
        <v>25.306000000000001</v>
      </c>
      <c r="F50" s="7">
        <v>36.106999999999999</v>
      </c>
      <c r="G50" s="7">
        <v>30.433</v>
      </c>
      <c r="H50" s="7">
        <v>33.069000000000003</v>
      </c>
      <c r="I50" s="7">
        <v>30.065999999999999</v>
      </c>
      <c r="J50" s="7">
        <v>28.282</v>
      </c>
      <c r="K50" s="7">
        <v>22.827999999999999</v>
      </c>
      <c r="L50" s="7">
        <v>21.664000000000001</v>
      </c>
      <c r="M50" s="7">
        <v>16.943999999999999</v>
      </c>
      <c r="N50" s="7">
        <v>21.515999999999998</v>
      </c>
      <c r="O50" s="7">
        <v>24.427</v>
      </c>
      <c r="P50" s="7">
        <v>26.245000000000001</v>
      </c>
      <c r="Q50" s="7">
        <v>27.111999999999998</v>
      </c>
      <c r="R50" s="7">
        <v>21.96</v>
      </c>
      <c r="S50" s="7">
        <v>29.516999999999999</v>
      </c>
      <c r="T50" s="7">
        <v>26.36</v>
      </c>
      <c r="U50" s="7">
        <v>25.114000000000001</v>
      </c>
      <c r="V50" s="7">
        <v>28.315000000000001</v>
      </c>
      <c r="W50" s="7">
        <v>16.956</v>
      </c>
      <c r="X50" s="7">
        <v>22.334</v>
      </c>
      <c r="Y50" s="7">
        <v>27.841000000000001</v>
      </c>
      <c r="Z50" s="7">
        <v>25.771000000000001</v>
      </c>
      <c r="AA50" s="7">
        <v>23.782</v>
      </c>
      <c r="AB50" s="7">
        <v>29.01</v>
      </c>
      <c r="AC50" s="7">
        <v>18.231000000000002</v>
      </c>
      <c r="AD50" s="7">
        <v>28.571000000000002</v>
      </c>
      <c r="AE50" s="7">
        <v>25.625</v>
      </c>
      <c r="AF50" s="7">
        <v>23.658999999999999</v>
      </c>
      <c r="AG50" s="7">
        <v>21.475000000000001</v>
      </c>
      <c r="AH50" s="7">
        <v>29.312000000000001</v>
      </c>
    </row>
    <row r="51" spans="1:1005" ht="15" x14ac:dyDescent="0.25">
      <c r="A51" s="107">
        <v>46784</v>
      </c>
      <c r="B51" s="216"/>
      <c r="C51" s="208">
        <v>25</v>
      </c>
      <c r="D51" s="219">
        <v>25</v>
      </c>
      <c r="E51" s="7">
        <v>27.763999999999999</v>
      </c>
      <c r="F51" s="7">
        <v>35.768999999999998</v>
      </c>
      <c r="G51" s="7">
        <v>25.654</v>
      </c>
      <c r="H51" s="7">
        <v>29.09</v>
      </c>
      <c r="I51" s="7">
        <v>29.196000000000002</v>
      </c>
      <c r="J51" s="7">
        <v>29.033999999999999</v>
      </c>
      <c r="K51" s="7">
        <v>22.164000000000001</v>
      </c>
      <c r="L51" s="7">
        <v>18.861000000000001</v>
      </c>
      <c r="M51" s="7">
        <v>20.106999999999999</v>
      </c>
      <c r="N51" s="7">
        <v>19.117999999999999</v>
      </c>
      <c r="O51" s="7">
        <v>22.23</v>
      </c>
      <c r="P51" s="7">
        <v>22.155000000000001</v>
      </c>
      <c r="Q51" s="7">
        <v>25.757999999999999</v>
      </c>
      <c r="R51" s="7">
        <v>18.486999999999998</v>
      </c>
      <c r="S51" s="7">
        <v>26.709</v>
      </c>
      <c r="T51" s="7">
        <v>22.515999999999998</v>
      </c>
      <c r="U51" s="7">
        <v>21.419</v>
      </c>
      <c r="V51" s="7">
        <v>24.370999999999999</v>
      </c>
      <c r="W51" s="7">
        <v>15.368</v>
      </c>
      <c r="X51" s="7">
        <v>22.555</v>
      </c>
      <c r="Y51" s="7">
        <v>33.223999999999997</v>
      </c>
      <c r="Z51" s="7">
        <v>24.696999999999999</v>
      </c>
      <c r="AA51" s="7">
        <v>29.225000000000001</v>
      </c>
      <c r="AB51" s="7">
        <v>30.5</v>
      </c>
      <c r="AC51" s="7">
        <v>16.324999999999999</v>
      </c>
      <c r="AD51" s="7">
        <v>25.858000000000001</v>
      </c>
      <c r="AE51" s="7">
        <v>24.43</v>
      </c>
      <c r="AF51" s="7">
        <v>22.257000000000001</v>
      </c>
      <c r="AG51" s="7">
        <v>20.227</v>
      </c>
      <c r="AH51" s="7">
        <v>25.4</v>
      </c>
    </row>
    <row r="52" spans="1:1005" ht="15" x14ac:dyDescent="0.25">
      <c r="A52" s="107">
        <v>46813</v>
      </c>
      <c r="B52" s="216"/>
      <c r="C52" s="208">
        <v>40</v>
      </c>
      <c r="D52" s="219">
        <v>40</v>
      </c>
      <c r="E52" s="7">
        <v>50.942</v>
      </c>
      <c r="F52" s="7">
        <v>45.185000000000002</v>
      </c>
      <c r="G52" s="7">
        <v>48.612000000000002</v>
      </c>
      <c r="H52" s="7">
        <v>45.987000000000002</v>
      </c>
      <c r="I52" s="7">
        <v>40.716000000000001</v>
      </c>
      <c r="J52" s="7">
        <v>34.545000000000002</v>
      </c>
      <c r="K52" s="7">
        <v>32.481999999999999</v>
      </c>
      <c r="L52" s="7">
        <v>23.414000000000001</v>
      </c>
      <c r="M52" s="7">
        <v>30.606000000000002</v>
      </c>
      <c r="N52" s="7">
        <v>49.185000000000002</v>
      </c>
      <c r="O52" s="7">
        <v>27.760999999999999</v>
      </c>
      <c r="P52" s="7">
        <v>30.960999999999999</v>
      </c>
      <c r="Q52" s="7">
        <v>59.01</v>
      </c>
      <c r="R52" s="7">
        <v>19.585999999999999</v>
      </c>
      <c r="S52" s="7">
        <v>46.298000000000002</v>
      </c>
      <c r="T52" s="7">
        <v>25.683</v>
      </c>
      <c r="U52" s="7">
        <v>33.720999999999997</v>
      </c>
      <c r="V52" s="7">
        <v>42.081000000000003</v>
      </c>
      <c r="W52" s="7">
        <v>22.48</v>
      </c>
      <c r="X52" s="7">
        <v>29.713000000000001</v>
      </c>
      <c r="Y52" s="7">
        <v>53.753999999999998</v>
      </c>
      <c r="Z52" s="7">
        <v>41.051000000000002</v>
      </c>
      <c r="AA52" s="7">
        <v>63.973999999999997</v>
      </c>
      <c r="AB52" s="7">
        <v>32.173000000000002</v>
      </c>
      <c r="AC52" s="7">
        <v>22.47</v>
      </c>
      <c r="AD52" s="7">
        <v>38.543999999999997</v>
      </c>
      <c r="AE52" s="7">
        <v>30.879000000000001</v>
      </c>
      <c r="AF52" s="7">
        <v>35.052</v>
      </c>
      <c r="AG52" s="7">
        <v>32.811999999999998</v>
      </c>
      <c r="AH52" s="7">
        <v>43.881999999999998</v>
      </c>
    </row>
    <row r="53" spans="1:1005" ht="15" x14ac:dyDescent="0.25">
      <c r="A53" s="107">
        <v>46844</v>
      </c>
      <c r="B53" s="216"/>
      <c r="C53" s="208">
        <v>89</v>
      </c>
      <c r="D53" s="219">
        <v>89</v>
      </c>
      <c r="E53" s="7">
        <v>61.031999999999996</v>
      </c>
      <c r="F53" s="7">
        <v>105.489</v>
      </c>
      <c r="G53" s="7">
        <v>90.021000000000001</v>
      </c>
      <c r="H53" s="7">
        <v>69.186999999999998</v>
      </c>
      <c r="I53" s="7">
        <v>59.311</v>
      </c>
      <c r="J53" s="7">
        <v>94.793000000000006</v>
      </c>
      <c r="K53" s="7">
        <v>68.414000000000001</v>
      </c>
      <c r="L53" s="7">
        <v>59.317999999999998</v>
      </c>
      <c r="M53" s="7">
        <v>55.527999999999999</v>
      </c>
      <c r="N53" s="7">
        <v>106.777</v>
      </c>
      <c r="O53" s="7">
        <v>69.114000000000004</v>
      </c>
      <c r="P53" s="7">
        <v>98.328000000000003</v>
      </c>
      <c r="Q53" s="7">
        <v>101.54300000000001</v>
      </c>
      <c r="R53" s="7">
        <v>54.640999999999998</v>
      </c>
      <c r="S53" s="7">
        <v>69.137</v>
      </c>
      <c r="T53" s="7">
        <v>60.545999999999999</v>
      </c>
      <c r="U53" s="7">
        <v>71.433999999999997</v>
      </c>
      <c r="V53" s="7">
        <v>92.501000000000005</v>
      </c>
      <c r="W53" s="7">
        <v>42.536000000000001</v>
      </c>
      <c r="X53" s="7">
        <v>71.024000000000001</v>
      </c>
      <c r="Y53" s="7">
        <v>86.522000000000006</v>
      </c>
      <c r="Z53" s="7">
        <v>68.471999999999994</v>
      </c>
      <c r="AA53" s="7">
        <v>121.816</v>
      </c>
      <c r="AB53" s="7">
        <v>52.048000000000002</v>
      </c>
      <c r="AC53" s="7">
        <v>80.555000000000007</v>
      </c>
      <c r="AD53" s="7">
        <v>56.465000000000003</v>
      </c>
      <c r="AE53" s="7">
        <v>55.408999999999999</v>
      </c>
      <c r="AF53" s="7">
        <v>74.132000000000005</v>
      </c>
      <c r="AG53" s="7">
        <v>71.581000000000003</v>
      </c>
      <c r="AH53" s="7">
        <v>80.075999999999993</v>
      </c>
    </row>
    <row r="54" spans="1:1005" ht="15" x14ac:dyDescent="0.25">
      <c r="A54" s="107">
        <v>46874</v>
      </c>
      <c r="B54" s="216"/>
      <c r="C54" s="208">
        <v>226</v>
      </c>
      <c r="D54" s="219">
        <v>226</v>
      </c>
      <c r="E54" s="7">
        <v>261.68400000000003</v>
      </c>
      <c r="F54" s="7">
        <v>381.87599999999998</v>
      </c>
      <c r="G54" s="7">
        <v>350.43200000000002</v>
      </c>
      <c r="H54" s="7">
        <v>211.36799999999999</v>
      </c>
      <c r="I54" s="7">
        <v>233.34800000000001</v>
      </c>
      <c r="J54" s="7">
        <v>263.20999999999998</v>
      </c>
      <c r="K54" s="7">
        <v>266.69799999999998</v>
      </c>
      <c r="L54" s="7">
        <v>98.716999999999999</v>
      </c>
      <c r="M54" s="7">
        <v>163.797</v>
      </c>
      <c r="N54" s="7">
        <v>239.881</v>
      </c>
      <c r="O54" s="7">
        <v>275.774</v>
      </c>
      <c r="P54" s="7">
        <v>249.90600000000001</v>
      </c>
      <c r="Q54" s="7">
        <v>245.22399999999999</v>
      </c>
      <c r="R54" s="7">
        <v>267.94900000000001</v>
      </c>
      <c r="S54" s="7">
        <v>320.90100000000001</v>
      </c>
      <c r="T54" s="7">
        <v>129.49700000000001</v>
      </c>
      <c r="U54" s="7">
        <v>165.72800000000001</v>
      </c>
      <c r="V54" s="7">
        <v>155.37200000000001</v>
      </c>
      <c r="W54" s="7">
        <v>109.754</v>
      </c>
      <c r="X54" s="7">
        <v>246.99299999999999</v>
      </c>
      <c r="Y54" s="7">
        <v>171.95699999999999</v>
      </c>
      <c r="Z54" s="7">
        <v>178.35400000000001</v>
      </c>
      <c r="AA54" s="7">
        <v>264.29899999999998</v>
      </c>
      <c r="AB54" s="7">
        <v>171.75</v>
      </c>
      <c r="AC54" s="7">
        <v>209.49799999999999</v>
      </c>
      <c r="AD54" s="7">
        <v>195.25899999999999</v>
      </c>
      <c r="AE54" s="7">
        <v>137.76599999999999</v>
      </c>
      <c r="AF54" s="7">
        <v>218.327</v>
      </c>
      <c r="AG54" s="7">
        <v>275.44600000000003</v>
      </c>
      <c r="AH54" s="7">
        <v>222.976</v>
      </c>
    </row>
    <row r="55" spans="1:1005" ht="15" x14ac:dyDescent="0.25">
      <c r="A55" s="107">
        <v>46905</v>
      </c>
      <c r="B55" s="216"/>
      <c r="C55" s="208">
        <v>265</v>
      </c>
      <c r="D55" s="219">
        <v>265</v>
      </c>
      <c r="E55" s="7">
        <v>598.50199999999995</v>
      </c>
      <c r="F55" s="7">
        <v>323.56</v>
      </c>
      <c r="G55" s="7">
        <v>512.97900000000004</v>
      </c>
      <c r="H55" s="7">
        <v>227.11199999999999</v>
      </c>
      <c r="I55" s="7">
        <v>348.52199999999999</v>
      </c>
      <c r="J55" s="7">
        <v>163.59399999999999</v>
      </c>
      <c r="K55" s="7">
        <v>203.208</v>
      </c>
      <c r="L55" s="7">
        <v>62.404000000000003</v>
      </c>
      <c r="M55" s="7">
        <v>226.44200000000001</v>
      </c>
      <c r="N55" s="7">
        <v>148.09</v>
      </c>
      <c r="O55" s="7">
        <v>300.34199999999998</v>
      </c>
      <c r="P55" s="7">
        <v>195.34</v>
      </c>
      <c r="Q55" s="7">
        <v>183.28100000000001</v>
      </c>
      <c r="R55" s="7">
        <v>505.82499999999999</v>
      </c>
      <c r="S55" s="7">
        <v>273.95</v>
      </c>
      <c r="T55" s="7">
        <v>284.11</v>
      </c>
      <c r="U55" s="7">
        <v>445.89100000000002</v>
      </c>
      <c r="V55" s="7">
        <v>59.295999999999999</v>
      </c>
      <c r="W55" s="7">
        <v>159.32</v>
      </c>
      <c r="X55" s="7">
        <v>352.51100000000002</v>
      </c>
      <c r="Y55" s="7">
        <v>367.53</v>
      </c>
      <c r="Z55" s="7">
        <v>306.113</v>
      </c>
      <c r="AA55" s="7">
        <v>409.34100000000001</v>
      </c>
      <c r="AB55" s="7">
        <v>80.238</v>
      </c>
      <c r="AC55" s="7">
        <v>418.33100000000002</v>
      </c>
      <c r="AD55" s="7">
        <v>202.529</v>
      </c>
      <c r="AE55" s="7">
        <v>282.63499999999999</v>
      </c>
      <c r="AF55" s="7">
        <v>175.47200000000001</v>
      </c>
      <c r="AG55" s="7">
        <v>435.46499999999997</v>
      </c>
      <c r="AH55" s="7">
        <v>229.08500000000001</v>
      </c>
    </row>
    <row r="56" spans="1:1005" ht="15" x14ac:dyDescent="0.25">
      <c r="A56" s="107">
        <v>46935</v>
      </c>
      <c r="B56" s="216"/>
      <c r="C56" s="208">
        <v>90</v>
      </c>
      <c r="D56" s="219">
        <v>90</v>
      </c>
      <c r="E56" s="7">
        <v>456.35399999999998</v>
      </c>
      <c r="F56" s="7">
        <v>114.899</v>
      </c>
      <c r="G56" s="7">
        <v>179.42599999999999</v>
      </c>
      <c r="H56" s="7">
        <v>108.5</v>
      </c>
      <c r="I56" s="7">
        <v>230.411</v>
      </c>
      <c r="J56" s="7">
        <v>54.061</v>
      </c>
      <c r="K56" s="7">
        <v>62.619</v>
      </c>
      <c r="L56" s="7">
        <v>26.63</v>
      </c>
      <c r="M56" s="7">
        <v>60.250999999999998</v>
      </c>
      <c r="N56" s="7">
        <v>56.744</v>
      </c>
      <c r="O56" s="7">
        <v>119.23</v>
      </c>
      <c r="P56" s="7">
        <v>74.427999999999997</v>
      </c>
      <c r="Q56" s="7">
        <v>69.290999999999997</v>
      </c>
      <c r="R56" s="7">
        <v>219.911</v>
      </c>
      <c r="S56" s="7">
        <v>139.99299999999999</v>
      </c>
      <c r="T56" s="7">
        <v>76.551000000000002</v>
      </c>
      <c r="U56" s="7">
        <v>241.32400000000001</v>
      </c>
      <c r="V56" s="7">
        <v>30.629000000000001</v>
      </c>
      <c r="W56" s="7">
        <v>58.670999999999999</v>
      </c>
      <c r="X56" s="7">
        <v>107.17400000000001</v>
      </c>
      <c r="Y56" s="7">
        <v>125.928</v>
      </c>
      <c r="Z56" s="7">
        <v>97.837000000000003</v>
      </c>
      <c r="AA56" s="7">
        <v>137.035</v>
      </c>
      <c r="AB56" s="7">
        <v>35.091999999999999</v>
      </c>
      <c r="AC56" s="7">
        <v>276.79399999999998</v>
      </c>
      <c r="AD56" s="7">
        <v>63.085999999999999</v>
      </c>
      <c r="AE56" s="7">
        <v>128.702</v>
      </c>
      <c r="AF56" s="7">
        <v>70.369</v>
      </c>
      <c r="AG56" s="7">
        <v>201.35599999999999</v>
      </c>
      <c r="AH56" s="7">
        <v>69.733000000000004</v>
      </c>
    </row>
    <row r="57" spans="1:1005" ht="15" x14ac:dyDescent="0.25">
      <c r="A57" s="107">
        <v>46966</v>
      </c>
      <c r="B57" s="216"/>
      <c r="C57" s="208">
        <v>56</v>
      </c>
      <c r="D57" s="219">
        <v>56</v>
      </c>
      <c r="E57" s="7">
        <v>132.59700000000001</v>
      </c>
      <c r="F57" s="7">
        <v>56.661000000000001</v>
      </c>
      <c r="G57" s="7">
        <v>86.802999999999997</v>
      </c>
      <c r="H57" s="7">
        <v>54.554000000000002</v>
      </c>
      <c r="I57" s="7">
        <v>95.332999999999998</v>
      </c>
      <c r="J57" s="7">
        <v>47.417999999999999</v>
      </c>
      <c r="K57" s="7">
        <v>54.982999999999997</v>
      </c>
      <c r="L57" s="7">
        <v>23.053999999999998</v>
      </c>
      <c r="M57" s="7">
        <v>44.031999999999996</v>
      </c>
      <c r="N57" s="7">
        <v>39.47</v>
      </c>
      <c r="O57" s="7">
        <v>60.97</v>
      </c>
      <c r="P57" s="7">
        <v>52.646000000000001</v>
      </c>
      <c r="Q57" s="7">
        <v>50.368000000000002</v>
      </c>
      <c r="R57" s="7">
        <v>81.793000000000006</v>
      </c>
      <c r="S57" s="7">
        <v>57.45</v>
      </c>
      <c r="T57" s="7">
        <v>52.874000000000002</v>
      </c>
      <c r="U57" s="7">
        <v>74.566000000000003</v>
      </c>
      <c r="V57" s="7">
        <v>30.696000000000002</v>
      </c>
      <c r="W57" s="7">
        <v>42.148000000000003</v>
      </c>
      <c r="X57" s="7">
        <v>60.15</v>
      </c>
      <c r="Y57" s="7">
        <v>56.430999999999997</v>
      </c>
      <c r="Z57" s="7">
        <v>55.796999999999997</v>
      </c>
      <c r="AA57" s="7">
        <v>67.180000000000007</v>
      </c>
      <c r="AB57" s="7">
        <v>28.654</v>
      </c>
      <c r="AC57" s="7">
        <v>87.116</v>
      </c>
      <c r="AD57" s="7">
        <v>41.914000000000001</v>
      </c>
      <c r="AE57" s="7">
        <v>58.695999999999998</v>
      </c>
      <c r="AF57" s="7">
        <v>56.249000000000002</v>
      </c>
      <c r="AG57" s="7">
        <v>72.631</v>
      </c>
      <c r="AH57" s="7">
        <v>44.899000000000001</v>
      </c>
    </row>
    <row r="58" spans="1:1005" ht="15" x14ac:dyDescent="0.25">
      <c r="A58" s="107">
        <v>46997</v>
      </c>
      <c r="B58" s="216"/>
      <c r="C58" s="208">
        <v>36</v>
      </c>
      <c r="D58" s="219">
        <v>36</v>
      </c>
      <c r="E58" s="7">
        <v>66.003</v>
      </c>
      <c r="F58" s="7">
        <v>41.55</v>
      </c>
      <c r="G58" s="7">
        <v>59.491</v>
      </c>
      <c r="H58" s="7">
        <v>35.314999999999998</v>
      </c>
      <c r="I58" s="7">
        <v>50.991</v>
      </c>
      <c r="J58" s="7">
        <v>35.396999999999998</v>
      </c>
      <c r="K58" s="7">
        <v>32.76</v>
      </c>
      <c r="L58" s="7">
        <v>21.94</v>
      </c>
      <c r="M58" s="7">
        <v>58.363</v>
      </c>
      <c r="N58" s="7">
        <v>35.935000000000002</v>
      </c>
      <c r="O58" s="7">
        <v>39.07</v>
      </c>
      <c r="P58" s="7">
        <v>38.670999999999999</v>
      </c>
      <c r="Q58" s="7">
        <v>43.386000000000003</v>
      </c>
      <c r="R58" s="7">
        <v>46.829000000000001</v>
      </c>
      <c r="S58" s="7">
        <v>38.478000000000002</v>
      </c>
      <c r="T58" s="7">
        <v>30.992000000000001</v>
      </c>
      <c r="U58" s="7">
        <v>42.64</v>
      </c>
      <c r="V58" s="7">
        <v>25.062000000000001</v>
      </c>
      <c r="W58" s="7">
        <v>55.161000000000001</v>
      </c>
      <c r="X58" s="7">
        <v>53.347000000000001</v>
      </c>
      <c r="Y58" s="7">
        <v>40.570999999999998</v>
      </c>
      <c r="Z58" s="7">
        <v>36.939</v>
      </c>
      <c r="AA58" s="7">
        <v>41.098999999999997</v>
      </c>
      <c r="AB58" s="7">
        <v>23.361999999999998</v>
      </c>
      <c r="AC58" s="7">
        <v>45.851999999999997</v>
      </c>
      <c r="AD58" s="7">
        <v>38.64</v>
      </c>
      <c r="AE58" s="7">
        <v>35.886000000000003</v>
      </c>
      <c r="AF58" s="7">
        <v>41.762999999999998</v>
      </c>
      <c r="AG58" s="7">
        <v>52.088000000000001</v>
      </c>
      <c r="AH58" s="7">
        <v>36.46</v>
      </c>
    </row>
    <row r="59" spans="1:1005" ht="15" x14ac:dyDescent="0.25">
      <c r="A59" s="107">
        <v>47027</v>
      </c>
      <c r="B59" s="216"/>
      <c r="C59" s="208">
        <v>33</v>
      </c>
      <c r="D59" s="219">
        <v>37</v>
      </c>
      <c r="E59" s="7">
        <v>63.279000000000003</v>
      </c>
      <c r="F59" s="7">
        <v>50.593000000000004</v>
      </c>
      <c r="G59" s="7">
        <v>62.244</v>
      </c>
      <c r="H59" s="7">
        <v>45.722000000000001</v>
      </c>
      <c r="I59" s="7">
        <v>40.768999999999998</v>
      </c>
      <c r="J59" s="7">
        <v>32.064</v>
      </c>
      <c r="K59" s="7">
        <v>31.018999999999998</v>
      </c>
      <c r="L59" s="7">
        <v>31.49</v>
      </c>
      <c r="M59" s="7">
        <v>35.765999999999998</v>
      </c>
      <c r="N59" s="7">
        <v>33.823</v>
      </c>
      <c r="O59" s="7">
        <v>52.843000000000004</v>
      </c>
      <c r="P59" s="7">
        <v>65.113</v>
      </c>
      <c r="Q59" s="7">
        <v>44.920999999999999</v>
      </c>
      <c r="R59" s="7">
        <v>42.771999999999998</v>
      </c>
      <c r="S59" s="7">
        <v>40.311999999999998</v>
      </c>
      <c r="T59" s="7">
        <v>31.95</v>
      </c>
      <c r="U59" s="7">
        <v>41.72</v>
      </c>
      <c r="V59" s="7">
        <v>24.067</v>
      </c>
      <c r="W59" s="7">
        <v>51.548000000000002</v>
      </c>
      <c r="X59" s="7">
        <v>63.421999999999997</v>
      </c>
      <c r="Y59" s="7">
        <v>35.052999999999997</v>
      </c>
      <c r="Z59" s="7">
        <v>32.368000000000002</v>
      </c>
      <c r="AA59" s="7">
        <v>42.32</v>
      </c>
      <c r="AB59" s="7">
        <v>25.795000000000002</v>
      </c>
      <c r="AC59" s="7">
        <v>39.417999999999999</v>
      </c>
      <c r="AD59" s="7">
        <v>37.265000000000001</v>
      </c>
      <c r="AE59" s="7">
        <v>30.489000000000001</v>
      </c>
      <c r="AF59" s="7">
        <v>30.236999999999998</v>
      </c>
      <c r="AG59" s="7">
        <v>46.674999999999997</v>
      </c>
      <c r="AH59" s="7">
        <v>43.466000000000001</v>
      </c>
    </row>
    <row r="60" spans="1:1005" ht="15" x14ac:dyDescent="0.25">
      <c r="A60" s="107">
        <v>47058</v>
      </c>
      <c r="B60" s="216"/>
      <c r="C60" s="208">
        <v>30</v>
      </c>
      <c r="D60" s="219">
        <v>32</v>
      </c>
      <c r="E60" s="7">
        <v>46.484000000000002</v>
      </c>
      <c r="F60" s="7">
        <v>42.723999999999997</v>
      </c>
      <c r="G60" s="7">
        <v>47.113</v>
      </c>
      <c r="H60" s="7">
        <v>38.548999999999999</v>
      </c>
      <c r="I60" s="7">
        <v>32.539000000000001</v>
      </c>
      <c r="J60" s="7">
        <v>28.324000000000002</v>
      </c>
      <c r="K60" s="7">
        <v>30.279</v>
      </c>
      <c r="L60" s="7">
        <v>20.512</v>
      </c>
      <c r="M60" s="7">
        <v>26.309000000000001</v>
      </c>
      <c r="N60" s="7">
        <v>31.35</v>
      </c>
      <c r="O60" s="7">
        <v>40.491</v>
      </c>
      <c r="P60" s="7">
        <v>46.283999999999999</v>
      </c>
      <c r="Q60" s="7">
        <v>36.994</v>
      </c>
      <c r="R60" s="7">
        <v>36.624000000000002</v>
      </c>
      <c r="S60" s="7">
        <v>36.244</v>
      </c>
      <c r="T60" s="7">
        <v>32.158999999999999</v>
      </c>
      <c r="U60" s="7">
        <v>34.354999999999997</v>
      </c>
      <c r="V60" s="7">
        <v>20.073</v>
      </c>
      <c r="W60" s="7">
        <v>33.587000000000003</v>
      </c>
      <c r="X60" s="7">
        <v>39.372</v>
      </c>
      <c r="Y60" s="7">
        <v>31.655000000000001</v>
      </c>
      <c r="Z60" s="7">
        <v>27.722999999999999</v>
      </c>
      <c r="AA60" s="7">
        <v>35.893000000000001</v>
      </c>
      <c r="AB60" s="7">
        <v>24.297000000000001</v>
      </c>
      <c r="AC60" s="7">
        <v>34.103000000000002</v>
      </c>
      <c r="AD60" s="7">
        <v>39.972000000000001</v>
      </c>
      <c r="AE60" s="7">
        <v>28.789000000000001</v>
      </c>
      <c r="AF60" s="7">
        <v>25.693000000000001</v>
      </c>
      <c r="AG60" s="7">
        <v>38.335000000000001</v>
      </c>
      <c r="AH60" s="7">
        <v>34.149000000000001</v>
      </c>
    </row>
    <row r="61" spans="1:1005" ht="15" x14ac:dyDescent="0.25">
      <c r="A61" s="107">
        <v>47088</v>
      </c>
      <c r="B61" s="216"/>
      <c r="C61" s="208">
        <v>27</v>
      </c>
      <c r="D61" s="219">
        <v>27</v>
      </c>
      <c r="E61" s="7">
        <v>42.597000000000001</v>
      </c>
      <c r="F61" s="7">
        <v>35.554000000000002</v>
      </c>
      <c r="G61" s="7">
        <v>37.06</v>
      </c>
      <c r="H61" s="7">
        <v>35.026000000000003</v>
      </c>
      <c r="I61" s="7">
        <v>28.835999999999999</v>
      </c>
      <c r="J61" s="7">
        <v>24.742000000000001</v>
      </c>
      <c r="K61" s="7">
        <v>24.681999999999999</v>
      </c>
      <c r="L61" s="7">
        <v>17.78</v>
      </c>
      <c r="M61" s="7">
        <v>23.855</v>
      </c>
      <c r="N61" s="7">
        <v>25.184999999999999</v>
      </c>
      <c r="O61" s="7">
        <v>30.047000000000001</v>
      </c>
      <c r="P61" s="7">
        <v>31.905999999999999</v>
      </c>
      <c r="Q61" s="7">
        <v>26.349</v>
      </c>
      <c r="R61" s="7">
        <v>32.456000000000003</v>
      </c>
      <c r="S61" s="7">
        <v>29.565999999999999</v>
      </c>
      <c r="T61" s="7">
        <v>27.074000000000002</v>
      </c>
      <c r="U61" s="7">
        <v>30.077000000000002</v>
      </c>
      <c r="V61" s="7">
        <v>18.277999999999999</v>
      </c>
      <c r="W61" s="7">
        <v>25.277999999999999</v>
      </c>
      <c r="X61" s="7">
        <v>31.78</v>
      </c>
      <c r="Y61" s="7">
        <v>28.052</v>
      </c>
      <c r="Z61" s="7">
        <v>25.510999999999999</v>
      </c>
      <c r="AA61" s="7">
        <v>33.28</v>
      </c>
      <c r="AB61" s="7">
        <v>19.756</v>
      </c>
      <c r="AC61" s="7">
        <v>31.318000000000001</v>
      </c>
      <c r="AD61" s="7">
        <v>31.852</v>
      </c>
      <c r="AE61" s="7">
        <v>26.26</v>
      </c>
      <c r="AF61" s="7">
        <v>23.015999999999998</v>
      </c>
      <c r="AG61" s="7">
        <v>32.268000000000001</v>
      </c>
      <c r="AH61" s="7">
        <v>27.783000000000001</v>
      </c>
    </row>
    <row r="62" spans="1:1005" ht="15" x14ac:dyDescent="0.25">
      <c r="A62" s="107">
        <v>47119</v>
      </c>
      <c r="B62" s="216"/>
      <c r="C62" s="208">
        <v>26</v>
      </c>
      <c r="D62" s="219">
        <v>26</v>
      </c>
      <c r="E62" s="7">
        <v>36.124000000000002</v>
      </c>
      <c r="F62" s="7">
        <v>30.395</v>
      </c>
      <c r="G62" s="7">
        <v>32.959000000000003</v>
      </c>
      <c r="H62" s="7">
        <v>29.99</v>
      </c>
      <c r="I62" s="7">
        <v>28.442</v>
      </c>
      <c r="J62" s="7">
        <v>22.866</v>
      </c>
      <c r="K62" s="7">
        <v>21.61</v>
      </c>
      <c r="L62" s="7">
        <v>16.922999999999998</v>
      </c>
      <c r="M62" s="7">
        <v>21.533999999999999</v>
      </c>
      <c r="N62" s="7">
        <v>24.375</v>
      </c>
      <c r="O62" s="7">
        <v>26.085000000000001</v>
      </c>
      <c r="P62" s="7">
        <v>26.896000000000001</v>
      </c>
      <c r="Q62" s="7">
        <v>22.006</v>
      </c>
      <c r="R62" s="7">
        <v>29.593</v>
      </c>
      <c r="S62" s="7">
        <v>26.276</v>
      </c>
      <c r="T62" s="7">
        <v>24.902999999999999</v>
      </c>
      <c r="U62" s="7">
        <v>28.507999999999999</v>
      </c>
      <c r="V62" s="7">
        <v>16.960999999999999</v>
      </c>
      <c r="W62" s="7">
        <v>22.053000000000001</v>
      </c>
      <c r="X62" s="7">
        <v>27.795999999999999</v>
      </c>
      <c r="Y62" s="7">
        <v>25.783999999999999</v>
      </c>
      <c r="Z62" s="7">
        <v>23.658999999999999</v>
      </c>
      <c r="AA62" s="7">
        <v>28.997</v>
      </c>
      <c r="AB62" s="7">
        <v>18.149000000000001</v>
      </c>
      <c r="AC62" s="7">
        <v>28.587</v>
      </c>
      <c r="AD62" s="7">
        <v>25.613</v>
      </c>
      <c r="AE62" s="7">
        <v>23.574999999999999</v>
      </c>
      <c r="AF62" s="7">
        <v>21.492999999999999</v>
      </c>
      <c r="AG62" s="7">
        <v>29.361000000000001</v>
      </c>
      <c r="AH62" s="7">
        <v>25.167999999999999</v>
      </c>
    </row>
    <row r="63" spans="1:1005" ht="15" x14ac:dyDescent="0.25">
      <c r="A63" s="107">
        <v>47150</v>
      </c>
      <c r="B63" s="216"/>
      <c r="C63" s="208">
        <v>25</v>
      </c>
      <c r="D63" s="219">
        <v>25</v>
      </c>
      <c r="E63" s="7">
        <v>34.39</v>
      </c>
      <c r="F63" s="7">
        <v>24.823</v>
      </c>
      <c r="G63" s="7">
        <v>28.055</v>
      </c>
      <c r="H63" s="7">
        <v>28.201000000000001</v>
      </c>
      <c r="I63" s="7">
        <v>28.129000000000001</v>
      </c>
      <c r="J63" s="7">
        <v>21.521999999999998</v>
      </c>
      <c r="K63" s="7">
        <v>18.193999999999999</v>
      </c>
      <c r="L63" s="7">
        <v>19.434000000000001</v>
      </c>
      <c r="M63" s="7">
        <v>18.388000000000002</v>
      </c>
      <c r="N63" s="7">
        <v>21.405000000000001</v>
      </c>
      <c r="O63" s="7">
        <v>21.331</v>
      </c>
      <c r="P63" s="7">
        <v>24.832000000000001</v>
      </c>
      <c r="Q63" s="7">
        <v>17.911000000000001</v>
      </c>
      <c r="R63" s="7">
        <v>25.835999999999999</v>
      </c>
      <c r="S63" s="7">
        <v>21.733000000000001</v>
      </c>
      <c r="T63" s="7">
        <v>20.64</v>
      </c>
      <c r="U63" s="7">
        <v>23.687999999999999</v>
      </c>
      <c r="V63" s="7">
        <v>14.827999999999999</v>
      </c>
      <c r="W63" s="7">
        <v>21.768000000000001</v>
      </c>
      <c r="X63" s="7">
        <v>32.165999999999997</v>
      </c>
      <c r="Y63" s="7">
        <v>23.731000000000002</v>
      </c>
      <c r="Z63" s="7">
        <v>28.295999999999999</v>
      </c>
      <c r="AA63" s="7">
        <v>29.616</v>
      </c>
      <c r="AB63" s="7">
        <v>15.736000000000001</v>
      </c>
      <c r="AC63" s="7">
        <v>25.001000000000001</v>
      </c>
      <c r="AD63" s="7">
        <v>23.645</v>
      </c>
      <c r="AE63" s="7">
        <v>21.457999999999998</v>
      </c>
      <c r="AF63" s="7">
        <v>19.573</v>
      </c>
      <c r="AG63" s="7">
        <v>24.552</v>
      </c>
      <c r="AH63" s="7">
        <v>26.827999999999999</v>
      </c>
    </row>
    <row r="64" spans="1:1005" ht="15" x14ac:dyDescent="0.25">
      <c r="A64" s="107">
        <v>47178</v>
      </c>
      <c r="B64" s="216"/>
      <c r="C64" s="208">
        <v>40</v>
      </c>
      <c r="D64" s="219">
        <v>40</v>
      </c>
      <c r="E64" s="7">
        <v>45.185000000000002</v>
      </c>
      <c r="F64" s="7">
        <v>48.612000000000002</v>
      </c>
      <c r="G64" s="7">
        <v>45.987000000000002</v>
      </c>
      <c r="H64" s="7">
        <v>40.716000000000001</v>
      </c>
      <c r="I64" s="7">
        <v>34.545000000000002</v>
      </c>
      <c r="J64" s="7">
        <v>32.481999999999999</v>
      </c>
      <c r="K64" s="7">
        <v>23.414000000000001</v>
      </c>
      <c r="L64" s="7">
        <v>30.606000000000002</v>
      </c>
      <c r="M64" s="7">
        <v>49.185000000000002</v>
      </c>
      <c r="N64" s="7">
        <v>27.760999999999999</v>
      </c>
      <c r="O64" s="7">
        <v>30.960999999999999</v>
      </c>
      <c r="P64" s="7">
        <v>59.01</v>
      </c>
      <c r="Q64" s="7">
        <v>19.585999999999999</v>
      </c>
      <c r="R64" s="7">
        <v>46.298000000000002</v>
      </c>
      <c r="S64" s="7">
        <v>25.683</v>
      </c>
      <c r="T64" s="7">
        <v>33.720999999999997</v>
      </c>
      <c r="U64" s="7">
        <v>42.081000000000003</v>
      </c>
      <c r="V64" s="7">
        <v>22.48</v>
      </c>
      <c r="W64" s="7">
        <v>29.713000000000001</v>
      </c>
      <c r="X64" s="7">
        <v>53.753999999999998</v>
      </c>
      <c r="Y64" s="7">
        <v>41.051000000000002</v>
      </c>
      <c r="Z64" s="7">
        <v>63.973999999999997</v>
      </c>
      <c r="AA64" s="7">
        <v>32.173000000000002</v>
      </c>
      <c r="AB64" s="7">
        <v>22.47</v>
      </c>
      <c r="AC64" s="7">
        <v>38.543999999999997</v>
      </c>
      <c r="AD64" s="7">
        <v>30.879000000000001</v>
      </c>
      <c r="AE64" s="7">
        <v>35.052</v>
      </c>
      <c r="AF64" s="7">
        <v>32.811999999999998</v>
      </c>
      <c r="AG64" s="7">
        <v>43.881999999999998</v>
      </c>
      <c r="AH64" s="7">
        <v>43.881999999999998</v>
      </c>
      <c r="ALQ64" s="1" t="e">
        <v>#N/A</v>
      </c>
    </row>
    <row r="65" spans="1:1005" ht="15" x14ac:dyDescent="0.25">
      <c r="A65" s="107">
        <v>47209</v>
      </c>
      <c r="B65" s="216"/>
      <c r="C65" s="208">
        <v>89</v>
      </c>
      <c r="D65" s="219">
        <v>89</v>
      </c>
      <c r="E65" s="7">
        <v>105.489</v>
      </c>
      <c r="F65" s="7">
        <v>90.021000000000001</v>
      </c>
      <c r="G65" s="7">
        <v>69.186999999999998</v>
      </c>
      <c r="H65" s="7">
        <v>59.311</v>
      </c>
      <c r="I65" s="7">
        <v>94.793000000000006</v>
      </c>
      <c r="J65" s="7">
        <v>68.414000000000001</v>
      </c>
      <c r="K65" s="7">
        <v>59.317999999999998</v>
      </c>
      <c r="L65" s="7">
        <v>55.527999999999999</v>
      </c>
      <c r="M65" s="7">
        <v>106.777</v>
      </c>
      <c r="N65" s="7">
        <v>69.114000000000004</v>
      </c>
      <c r="O65" s="7">
        <v>98.328000000000003</v>
      </c>
      <c r="P65" s="7">
        <v>101.54300000000001</v>
      </c>
      <c r="Q65" s="7">
        <v>54.640999999999998</v>
      </c>
      <c r="R65" s="7">
        <v>69.137</v>
      </c>
      <c r="S65" s="7">
        <v>60.545999999999999</v>
      </c>
      <c r="T65" s="7">
        <v>71.433999999999997</v>
      </c>
      <c r="U65" s="7">
        <v>92.501000000000005</v>
      </c>
      <c r="V65" s="7">
        <v>42.536000000000001</v>
      </c>
      <c r="W65" s="7">
        <v>71.024000000000001</v>
      </c>
      <c r="X65" s="7">
        <v>86.522000000000006</v>
      </c>
      <c r="Y65" s="7">
        <v>68.471999999999994</v>
      </c>
      <c r="Z65" s="7">
        <v>121.816</v>
      </c>
      <c r="AA65" s="7">
        <v>52.048000000000002</v>
      </c>
      <c r="AB65" s="7">
        <v>80.555000000000007</v>
      </c>
      <c r="AC65" s="7">
        <v>56.465000000000003</v>
      </c>
      <c r="AD65" s="7">
        <v>55.408999999999999</v>
      </c>
      <c r="AE65" s="7">
        <v>74.132000000000005</v>
      </c>
      <c r="AF65" s="7">
        <v>71.581000000000003</v>
      </c>
      <c r="AG65" s="7">
        <v>80.075999999999993</v>
      </c>
      <c r="AH65" s="7">
        <v>80.075999999999993</v>
      </c>
      <c r="ALQ65" s="1" t="e">
        <v>#N/A</v>
      </c>
    </row>
    <row r="66" spans="1:1005" ht="15" x14ac:dyDescent="0.25">
      <c r="A66" s="107">
        <v>47239</v>
      </c>
      <c r="B66" s="216"/>
      <c r="C66" s="208">
        <v>226</v>
      </c>
      <c r="D66" s="219">
        <v>226</v>
      </c>
      <c r="E66" s="7">
        <v>381.87599999999998</v>
      </c>
      <c r="F66" s="7">
        <v>350.43200000000002</v>
      </c>
      <c r="G66" s="7">
        <v>211.36799999999999</v>
      </c>
      <c r="H66" s="7">
        <v>233.34800000000001</v>
      </c>
      <c r="I66" s="7">
        <v>263.20999999999998</v>
      </c>
      <c r="J66" s="7">
        <v>266.69799999999998</v>
      </c>
      <c r="K66" s="7">
        <v>98.716999999999999</v>
      </c>
      <c r="L66" s="7">
        <v>163.797</v>
      </c>
      <c r="M66" s="7">
        <v>239.881</v>
      </c>
      <c r="N66" s="7">
        <v>275.774</v>
      </c>
      <c r="O66" s="7">
        <v>249.90600000000001</v>
      </c>
      <c r="P66" s="7">
        <v>245.22399999999999</v>
      </c>
      <c r="Q66" s="7">
        <v>267.94900000000001</v>
      </c>
      <c r="R66" s="7">
        <v>320.90100000000001</v>
      </c>
      <c r="S66" s="7">
        <v>129.49700000000001</v>
      </c>
      <c r="T66" s="7">
        <v>165.72800000000001</v>
      </c>
      <c r="U66" s="7">
        <v>155.37200000000001</v>
      </c>
      <c r="V66" s="7">
        <v>109.754</v>
      </c>
      <c r="W66" s="7">
        <v>246.99299999999999</v>
      </c>
      <c r="X66" s="7">
        <v>171.95699999999999</v>
      </c>
      <c r="Y66" s="7">
        <v>178.35400000000001</v>
      </c>
      <c r="Z66" s="7">
        <v>264.29899999999998</v>
      </c>
      <c r="AA66" s="7">
        <v>171.75</v>
      </c>
      <c r="AB66" s="7">
        <v>209.49799999999999</v>
      </c>
      <c r="AC66" s="7">
        <v>195.25899999999999</v>
      </c>
      <c r="AD66" s="7">
        <v>137.76599999999999</v>
      </c>
      <c r="AE66" s="7">
        <v>218.327</v>
      </c>
      <c r="AF66" s="7">
        <v>275.44600000000003</v>
      </c>
      <c r="AG66" s="7">
        <v>222.976</v>
      </c>
      <c r="AH66" s="7">
        <v>222.976</v>
      </c>
      <c r="ALQ66" s="1" t="e">
        <v>#N/A</v>
      </c>
    </row>
    <row r="67" spans="1:1005" ht="15" x14ac:dyDescent="0.25">
      <c r="A67" s="107">
        <v>47270</v>
      </c>
      <c r="B67" s="216"/>
      <c r="C67" s="208">
        <v>265</v>
      </c>
      <c r="D67" s="219">
        <v>265</v>
      </c>
      <c r="E67" s="7">
        <v>323.56</v>
      </c>
      <c r="F67" s="7">
        <v>512.97900000000004</v>
      </c>
      <c r="G67" s="7">
        <v>227.11199999999999</v>
      </c>
      <c r="H67" s="7">
        <v>348.52199999999999</v>
      </c>
      <c r="I67" s="7">
        <v>163.59399999999999</v>
      </c>
      <c r="J67" s="7">
        <v>203.208</v>
      </c>
      <c r="K67" s="7">
        <v>62.404000000000003</v>
      </c>
      <c r="L67" s="7">
        <v>226.44200000000001</v>
      </c>
      <c r="M67" s="7">
        <v>148.09</v>
      </c>
      <c r="N67" s="7">
        <v>300.34199999999998</v>
      </c>
      <c r="O67" s="7">
        <v>195.34</v>
      </c>
      <c r="P67" s="7">
        <v>183.28100000000001</v>
      </c>
      <c r="Q67" s="7">
        <v>505.82499999999999</v>
      </c>
      <c r="R67" s="7">
        <v>273.95</v>
      </c>
      <c r="S67" s="7">
        <v>284.11</v>
      </c>
      <c r="T67" s="7">
        <v>445.89100000000002</v>
      </c>
      <c r="U67" s="7">
        <v>59.295999999999999</v>
      </c>
      <c r="V67" s="7">
        <v>159.32</v>
      </c>
      <c r="W67" s="7">
        <v>352.51100000000002</v>
      </c>
      <c r="X67" s="7">
        <v>367.53</v>
      </c>
      <c r="Y67" s="7">
        <v>306.113</v>
      </c>
      <c r="Z67" s="7">
        <v>409.34100000000001</v>
      </c>
      <c r="AA67" s="7">
        <v>80.238</v>
      </c>
      <c r="AB67" s="7">
        <v>418.33100000000002</v>
      </c>
      <c r="AC67" s="7">
        <v>202.529</v>
      </c>
      <c r="AD67" s="7">
        <v>282.63499999999999</v>
      </c>
      <c r="AE67" s="7">
        <v>175.47200000000001</v>
      </c>
      <c r="AF67" s="7">
        <v>435.46499999999997</v>
      </c>
      <c r="AG67" s="7">
        <v>229.08500000000001</v>
      </c>
      <c r="AH67" s="7">
        <v>229.08500000000001</v>
      </c>
      <c r="ALQ67" s="1" t="e">
        <v>#N/A</v>
      </c>
    </row>
    <row r="68" spans="1:1005" ht="15" x14ac:dyDescent="0.25">
      <c r="A68" s="107">
        <v>47300</v>
      </c>
      <c r="B68" s="216"/>
      <c r="C68" s="208">
        <v>90</v>
      </c>
      <c r="D68" s="219">
        <v>90</v>
      </c>
      <c r="E68" s="7">
        <v>114.899</v>
      </c>
      <c r="F68" s="7">
        <v>179.42599999999999</v>
      </c>
      <c r="G68" s="7">
        <v>108.5</v>
      </c>
      <c r="H68" s="7">
        <v>230.411</v>
      </c>
      <c r="I68" s="7">
        <v>54.061</v>
      </c>
      <c r="J68" s="7">
        <v>62.619</v>
      </c>
      <c r="K68" s="7">
        <v>26.63</v>
      </c>
      <c r="L68" s="7">
        <v>60.250999999999998</v>
      </c>
      <c r="M68" s="7">
        <v>56.744</v>
      </c>
      <c r="N68" s="7">
        <v>119.23</v>
      </c>
      <c r="O68" s="7">
        <v>74.427999999999997</v>
      </c>
      <c r="P68" s="7">
        <v>69.290999999999997</v>
      </c>
      <c r="Q68" s="7">
        <v>219.911</v>
      </c>
      <c r="R68" s="7">
        <v>139.99299999999999</v>
      </c>
      <c r="S68" s="7">
        <v>76.551000000000002</v>
      </c>
      <c r="T68" s="7">
        <v>241.32400000000001</v>
      </c>
      <c r="U68" s="7">
        <v>30.629000000000001</v>
      </c>
      <c r="V68" s="7">
        <v>58.670999999999999</v>
      </c>
      <c r="W68" s="7">
        <v>107.17400000000001</v>
      </c>
      <c r="X68" s="7">
        <v>125.928</v>
      </c>
      <c r="Y68" s="7">
        <v>97.837000000000003</v>
      </c>
      <c r="Z68" s="7">
        <v>137.035</v>
      </c>
      <c r="AA68" s="7">
        <v>35.091999999999999</v>
      </c>
      <c r="AB68" s="7">
        <v>276.79399999999998</v>
      </c>
      <c r="AC68" s="7">
        <v>63.085999999999999</v>
      </c>
      <c r="AD68" s="7">
        <v>128.702</v>
      </c>
      <c r="AE68" s="7">
        <v>70.369</v>
      </c>
      <c r="AF68" s="7">
        <v>201.35599999999999</v>
      </c>
      <c r="AG68" s="7">
        <v>69.733000000000004</v>
      </c>
      <c r="AH68" s="7">
        <v>69.733000000000004</v>
      </c>
      <c r="ALQ68" s="1" t="e">
        <v>#N/A</v>
      </c>
    </row>
    <row r="69" spans="1:1005" ht="15" x14ac:dyDescent="0.25">
      <c r="A69" s="107">
        <v>47331</v>
      </c>
      <c r="B69" s="216"/>
      <c r="C69" s="208">
        <v>56</v>
      </c>
      <c r="D69" s="219">
        <v>56</v>
      </c>
      <c r="E69" s="7">
        <v>56.661000000000001</v>
      </c>
      <c r="F69" s="7">
        <v>86.802999999999997</v>
      </c>
      <c r="G69" s="7">
        <v>54.554000000000002</v>
      </c>
      <c r="H69" s="7">
        <v>95.332999999999998</v>
      </c>
      <c r="I69" s="7">
        <v>47.417999999999999</v>
      </c>
      <c r="J69" s="7">
        <v>54.982999999999997</v>
      </c>
      <c r="K69" s="7">
        <v>23.053999999999998</v>
      </c>
      <c r="L69" s="7">
        <v>44.031999999999996</v>
      </c>
      <c r="M69" s="7">
        <v>39.47</v>
      </c>
      <c r="N69" s="7">
        <v>60.97</v>
      </c>
      <c r="O69" s="7">
        <v>52.646000000000001</v>
      </c>
      <c r="P69" s="7">
        <v>50.368000000000002</v>
      </c>
      <c r="Q69" s="7">
        <v>81.793000000000006</v>
      </c>
      <c r="R69" s="7">
        <v>57.45</v>
      </c>
      <c r="S69" s="7">
        <v>52.874000000000002</v>
      </c>
      <c r="T69" s="7">
        <v>74.566000000000003</v>
      </c>
      <c r="U69" s="7">
        <v>30.696000000000002</v>
      </c>
      <c r="V69" s="7">
        <v>42.148000000000003</v>
      </c>
      <c r="W69" s="7">
        <v>60.15</v>
      </c>
      <c r="X69" s="7">
        <v>56.430999999999997</v>
      </c>
      <c r="Y69" s="7">
        <v>55.796999999999997</v>
      </c>
      <c r="Z69" s="7">
        <v>67.180000000000007</v>
      </c>
      <c r="AA69" s="7">
        <v>28.654</v>
      </c>
      <c r="AB69" s="7">
        <v>87.116</v>
      </c>
      <c r="AC69" s="7">
        <v>41.914000000000001</v>
      </c>
      <c r="AD69" s="7">
        <v>58.695999999999998</v>
      </c>
      <c r="AE69" s="7">
        <v>56.249000000000002</v>
      </c>
      <c r="AF69" s="7">
        <v>72.631</v>
      </c>
      <c r="AG69" s="7">
        <v>44.899000000000001</v>
      </c>
      <c r="AH69" s="7">
        <v>44.899000000000001</v>
      </c>
      <c r="ALQ69" s="1" t="e">
        <v>#N/A</v>
      </c>
    </row>
    <row r="70" spans="1:1005" ht="15" x14ac:dyDescent="0.25">
      <c r="A70" s="107">
        <v>47362</v>
      </c>
      <c r="B70" s="216"/>
      <c r="C70" s="208">
        <v>36</v>
      </c>
      <c r="D70" s="219">
        <v>36</v>
      </c>
      <c r="E70" s="7">
        <v>41.55</v>
      </c>
      <c r="F70" s="7">
        <v>59.491</v>
      </c>
      <c r="G70" s="7">
        <v>35.314999999999998</v>
      </c>
      <c r="H70" s="7">
        <v>50.991</v>
      </c>
      <c r="I70" s="7">
        <v>35.396999999999998</v>
      </c>
      <c r="J70" s="7">
        <v>32.76</v>
      </c>
      <c r="K70" s="7">
        <v>21.94</v>
      </c>
      <c r="L70" s="7">
        <v>58.363</v>
      </c>
      <c r="M70" s="7">
        <v>35.935000000000002</v>
      </c>
      <c r="N70" s="7">
        <v>39.07</v>
      </c>
      <c r="O70" s="7">
        <v>38.670999999999999</v>
      </c>
      <c r="P70" s="7">
        <v>43.386000000000003</v>
      </c>
      <c r="Q70" s="7">
        <v>46.829000000000001</v>
      </c>
      <c r="R70" s="7">
        <v>38.478000000000002</v>
      </c>
      <c r="S70" s="7">
        <v>30.992000000000001</v>
      </c>
      <c r="T70" s="7">
        <v>42.64</v>
      </c>
      <c r="U70" s="7">
        <v>25.062000000000001</v>
      </c>
      <c r="V70" s="7">
        <v>55.161000000000001</v>
      </c>
      <c r="W70" s="7">
        <v>53.347000000000001</v>
      </c>
      <c r="X70" s="7">
        <v>40.570999999999998</v>
      </c>
      <c r="Y70" s="7">
        <v>36.939</v>
      </c>
      <c r="Z70" s="7">
        <v>41.098999999999997</v>
      </c>
      <c r="AA70" s="7">
        <v>23.361999999999998</v>
      </c>
      <c r="AB70" s="7">
        <v>45.851999999999997</v>
      </c>
      <c r="AC70" s="7">
        <v>38.64</v>
      </c>
      <c r="AD70" s="7">
        <v>35.886000000000003</v>
      </c>
      <c r="AE70" s="7">
        <v>41.762999999999998</v>
      </c>
      <c r="AF70" s="7">
        <v>52.088000000000001</v>
      </c>
      <c r="AG70" s="7">
        <v>36.46</v>
      </c>
      <c r="AH70" s="7">
        <v>36.46</v>
      </c>
      <c r="ALQ70" s="1" t="e">
        <v>#N/A</v>
      </c>
    </row>
    <row r="71" spans="1:1005" ht="15" x14ac:dyDescent="0.25">
      <c r="A71" s="107"/>
      <c r="B71" s="216"/>
      <c r="C71" s="208"/>
      <c r="D71" s="219"/>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LQ71" s="1" t="e">
        <v>#N/A</v>
      </c>
    </row>
    <row r="72" spans="1:1005" ht="15" x14ac:dyDescent="0.25">
      <c r="A72" s="107"/>
      <c r="B72" s="216"/>
      <c r="C72" s="208"/>
      <c r="D72" s="211"/>
      <c r="ALQ72" s="1" t="e">
        <v>#N/A</v>
      </c>
    </row>
    <row r="73" spans="1:1005" ht="15" x14ac:dyDescent="0.25">
      <c r="A73" s="107"/>
      <c r="B73" s="216"/>
      <c r="C73" s="208"/>
      <c r="D73" s="211"/>
    </row>
    <row r="74" spans="1:1005" ht="15" x14ac:dyDescent="0.25">
      <c r="A74" s="107"/>
      <c r="B74" s="216"/>
      <c r="C74" s="208"/>
      <c r="D74" s="211"/>
    </row>
    <row r="75" spans="1:1005" ht="15" x14ac:dyDescent="0.25">
      <c r="A75" s="107"/>
      <c r="B75" s="216"/>
      <c r="C75" s="208"/>
      <c r="D75" s="211"/>
    </row>
    <row r="76" spans="1:1005" ht="15" x14ac:dyDescent="0.25">
      <c r="A76" s="107"/>
      <c r="B76" s="216"/>
      <c r="C76" s="208"/>
      <c r="D76" s="211"/>
    </row>
    <row r="77" spans="1:1005" ht="15" x14ac:dyDescent="0.25">
      <c r="A77" s="107"/>
      <c r="B77" s="216"/>
      <c r="C77" s="208"/>
      <c r="D77" s="211"/>
    </row>
    <row r="78" spans="1:1005" ht="15" x14ac:dyDescent="0.25">
      <c r="A78" s="107"/>
      <c r="B78" s="216"/>
      <c r="C78" s="208"/>
      <c r="D78" s="211"/>
    </row>
    <row r="79" spans="1:1005" ht="15" x14ac:dyDescent="0.25">
      <c r="A79" s="107"/>
      <c r="B79" s="216"/>
      <c r="C79" s="208"/>
      <c r="D79" s="211"/>
    </row>
    <row r="80" spans="1:1005" ht="15" x14ac:dyDescent="0.25">
      <c r="A80" s="107"/>
      <c r="B80" s="216"/>
      <c r="C80" s="208"/>
      <c r="D80" s="211"/>
    </row>
    <row r="81" spans="1:4" ht="12.75" customHeight="1" x14ac:dyDescent="0.25">
      <c r="A81" s="107"/>
      <c r="B81" s="216"/>
      <c r="C81" s="208"/>
      <c r="D81" s="211"/>
    </row>
    <row r="82" spans="1:4" ht="12.75" customHeight="1" x14ac:dyDescent="0.25">
      <c r="A82" s="107"/>
      <c r="B82" s="216"/>
      <c r="C82" s="208"/>
      <c r="D82" s="211"/>
    </row>
    <row r="83" spans="1:4" ht="12.75" customHeight="1" x14ac:dyDescent="0.25">
      <c r="A83" s="107"/>
      <c r="B83" s="216"/>
      <c r="C83" s="208"/>
      <c r="D83" s="211"/>
    </row>
    <row r="84" spans="1:4" ht="12.75" customHeight="1" x14ac:dyDescent="0.25">
      <c r="A84" s="107"/>
      <c r="B84" s="216"/>
      <c r="C84" s="208"/>
      <c r="D84" s="211"/>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7109375" defaultRowHeight="12.75" customHeight="1" x14ac:dyDescent="0.25"/>
  <cols>
    <col min="1" max="4" width="7.5703125" style="2" customWidth="1"/>
    <col min="5" max="30" width="8" style="1" customWidth="1"/>
    <col min="31" max="31" width="8.42578125" customWidth="1"/>
    <col min="32" max="54" width="8.7109375" style="1" customWidth="1"/>
    <col min="55" max="16384" width="18.7109375" style="1"/>
  </cols>
  <sheetData>
    <row r="1" spans="1:39" ht="15" x14ac:dyDescent="0.25">
      <c r="A1" s="24"/>
      <c r="B1" s="258"/>
      <c r="C1" s="258"/>
      <c r="D1" s="258"/>
      <c r="E1" s="258"/>
      <c r="F1" s="258"/>
      <c r="G1" s="258"/>
      <c r="H1" s="258"/>
      <c r="I1" s="258"/>
      <c r="J1" s="258"/>
      <c r="K1" s="258"/>
      <c r="L1" s="258"/>
      <c r="M1" s="258"/>
      <c r="N1" s="258"/>
      <c r="O1" s="258"/>
      <c r="P1" s="258"/>
      <c r="Q1" s="258"/>
      <c r="R1" s="258"/>
      <c r="S1" s="258"/>
      <c r="T1" s="258"/>
      <c r="U1" s="258"/>
      <c r="V1" s="258"/>
      <c r="W1" s="258"/>
      <c r="X1" s="258"/>
      <c r="Y1" s="258"/>
      <c r="Z1" s="258"/>
      <c r="AA1" s="258"/>
      <c r="AB1" s="258"/>
      <c r="AC1" s="258"/>
      <c r="AD1" s="258"/>
      <c r="AE1" s="258"/>
      <c r="AF1" s="258"/>
      <c r="AG1" s="258"/>
      <c r="AH1" s="258"/>
      <c r="AI1" s="2"/>
      <c r="AJ1" s="2"/>
      <c r="AK1" s="2"/>
      <c r="AL1" s="2"/>
      <c r="AM1" s="2"/>
    </row>
    <row r="2" spans="1:39" s="2" customFormat="1" ht="15" x14ac:dyDescent="0.25">
      <c r="A2" s="24"/>
      <c r="B2" s="120" t="s">
        <v>46</v>
      </c>
      <c r="C2" s="120" t="s">
        <v>45</v>
      </c>
      <c r="D2" s="120" t="s">
        <v>47</v>
      </c>
      <c r="E2" s="120">
        <v>1991</v>
      </c>
      <c r="F2" s="120">
        <v>1992</v>
      </c>
      <c r="G2" s="120">
        <v>1993</v>
      </c>
      <c r="H2" s="120">
        <v>1994</v>
      </c>
      <c r="I2" s="120">
        <v>1995</v>
      </c>
      <c r="J2" s="120">
        <v>1996</v>
      </c>
      <c r="K2" s="120">
        <v>1997</v>
      </c>
      <c r="L2" s="120">
        <v>1998</v>
      </c>
      <c r="M2" s="120">
        <v>1999</v>
      </c>
      <c r="N2" s="120">
        <v>2000</v>
      </c>
      <c r="O2" s="120">
        <v>2001</v>
      </c>
      <c r="P2" s="120">
        <v>2002</v>
      </c>
      <c r="Q2" s="120">
        <v>2003</v>
      </c>
      <c r="R2" s="120">
        <v>2004</v>
      </c>
      <c r="S2" s="120">
        <v>2005</v>
      </c>
      <c r="T2" s="120">
        <v>2006</v>
      </c>
      <c r="U2" s="120">
        <v>2007</v>
      </c>
      <c r="V2" s="120">
        <v>2008</v>
      </c>
      <c r="W2" s="120">
        <v>2009</v>
      </c>
      <c r="X2" s="120">
        <v>2010</v>
      </c>
      <c r="Y2" s="120">
        <v>2011</v>
      </c>
      <c r="Z2" s="120">
        <v>2012</v>
      </c>
      <c r="AA2" s="120">
        <v>2013</v>
      </c>
      <c r="AB2" s="120">
        <v>2014</v>
      </c>
      <c r="AC2" s="120">
        <v>2015</v>
      </c>
      <c r="AD2" s="120">
        <v>2016</v>
      </c>
      <c r="AE2" s="130">
        <v>2017</v>
      </c>
      <c r="AF2" s="120">
        <v>2018</v>
      </c>
      <c r="AG2" s="120">
        <v>2019</v>
      </c>
      <c r="AH2" s="120">
        <v>2020</v>
      </c>
    </row>
    <row r="3" spans="1:39" s="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39" ht="15" x14ac:dyDescent="0.25">
      <c r="A4" s="108">
        <v>45352</v>
      </c>
      <c r="B4" s="212"/>
      <c r="C4" s="213">
        <v>28</v>
      </c>
      <c r="D4" s="209">
        <v>42</v>
      </c>
      <c r="E4">
        <v>29.545999999999999</v>
      </c>
      <c r="F4">
        <v>35.993000000000002</v>
      </c>
      <c r="G4">
        <v>35.619</v>
      </c>
      <c r="H4" s="1">
        <v>47.935000000000002</v>
      </c>
      <c r="I4" s="1">
        <v>63.625</v>
      </c>
      <c r="J4" s="1">
        <v>33.994999999999997</v>
      </c>
      <c r="K4" s="1">
        <v>46.773000000000003</v>
      </c>
      <c r="L4" s="1">
        <v>43.947000000000003</v>
      </c>
      <c r="M4" s="1">
        <v>40.207000000000001</v>
      </c>
      <c r="N4" s="1">
        <v>48.158999999999999</v>
      </c>
      <c r="O4" s="1">
        <v>42.484000000000002</v>
      </c>
      <c r="P4" s="1">
        <v>33.334000000000003</v>
      </c>
      <c r="Q4" s="1">
        <v>41.765999999999998</v>
      </c>
      <c r="R4" s="1">
        <v>58.198</v>
      </c>
      <c r="S4" s="1">
        <v>32.771000000000001</v>
      </c>
      <c r="T4" s="1">
        <v>40.563000000000002</v>
      </c>
      <c r="U4" s="1">
        <v>64.930999999999997</v>
      </c>
      <c r="V4" s="1">
        <v>27.774999999999999</v>
      </c>
      <c r="W4" s="1">
        <v>42.234000000000002</v>
      </c>
      <c r="X4" s="1">
        <v>32.552</v>
      </c>
      <c r="Y4" s="1">
        <v>43.097999999999999</v>
      </c>
      <c r="Z4" s="1">
        <v>43.381999999999998</v>
      </c>
      <c r="AA4" s="1">
        <v>39.136000000000003</v>
      </c>
      <c r="AB4" s="1">
        <v>39.112000000000002</v>
      </c>
      <c r="AC4" s="1">
        <v>53.067</v>
      </c>
      <c r="AD4" s="1">
        <v>38.247999999999998</v>
      </c>
      <c r="AE4" s="1">
        <v>57.412999999999997</v>
      </c>
      <c r="AF4" s="1">
        <v>36.262</v>
      </c>
      <c r="AG4" s="1">
        <v>63.912999999999997</v>
      </c>
      <c r="AH4">
        <v>42.831000000000003</v>
      </c>
    </row>
    <row r="5" spans="1:39" ht="15" x14ac:dyDescent="0.25">
      <c r="A5" s="108">
        <v>45383</v>
      </c>
      <c r="B5" s="214"/>
      <c r="C5" s="204">
        <v>55</v>
      </c>
      <c r="D5" s="210">
        <v>73</v>
      </c>
      <c r="E5">
        <v>61.243000000000002</v>
      </c>
      <c r="F5">
        <v>122.193</v>
      </c>
      <c r="G5">
        <v>54.433999999999997</v>
      </c>
      <c r="H5" s="1">
        <v>112.358</v>
      </c>
      <c r="I5" s="1">
        <v>89.703000000000003</v>
      </c>
      <c r="J5" s="1">
        <v>70.745999999999995</v>
      </c>
      <c r="K5" s="1">
        <v>68.971000000000004</v>
      </c>
      <c r="L5" s="1">
        <v>76.400000000000006</v>
      </c>
      <c r="M5" s="1">
        <v>79.867999999999995</v>
      </c>
      <c r="N5" s="1">
        <v>144.65799999999999</v>
      </c>
      <c r="O5" s="1">
        <v>114.742</v>
      </c>
      <c r="P5" s="1">
        <v>92.882000000000005</v>
      </c>
      <c r="Q5" s="1">
        <v>59.813000000000002</v>
      </c>
      <c r="R5" s="1">
        <v>115.485</v>
      </c>
      <c r="S5" s="1">
        <v>70.248000000000005</v>
      </c>
      <c r="T5" s="1">
        <v>136.82499999999999</v>
      </c>
      <c r="U5" s="1">
        <v>85.382000000000005</v>
      </c>
      <c r="V5" s="1">
        <v>41.670999999999999</v>
      </c>
      <c r="W5" s="1">
        <v>69.852999999999994</v>
      </c>
      <c r="X5" s="1">
        <v>75.254000000000005</v>
      </c>
      <c r="Y5" s="1">
        <v>67.894999999999996</v>
      </c>
      <c r="Z5" s="1">
        <v>102.17700000000001</v>
      </c>
      <c r="AA5" s="1">
        <v>53.932000000000002</v>
      </c>
      <c r="AB5" s="1">
        <v>56.37</v>
      </c>
      <c r="AC5" s="1">
        <v>54.709000000000003</v>
      </c>
      <c r="AD5" s="1">
        <v>61.502000000000002</v>
      </c>
      <c r="AE5" s="1">
        <v>86.016000000000005</v>
      </c>
      <c r="AF5" s="1">
        <v>67.614000000000004</v>
      </c>
      <c r="AG5" s="1">
        <v>117.39</v>
      </c>
      <c r="AH5">
        <v>63.171999999999997</v>
      </c>
    </row>
    <row r="6" spans="1:39" ht="15" x14ac:dyDescent="0.25">
      <c r="A6" s="108">
        <v>45413</v>
      </c>
      <c r="B6" s="214"/>
      <c r="C6" s="204">
        <v>145</v>
      </c>
      <c r="D6" s="210">
        <v>190</v>
      </c>
      <c r="E6">
        <v>166.00200000000001</v>
      </c>
      <c r="F6">
        <v>252.584</v>
      </c>
      <c r="G6">
        <v>190.59399999999999</v>
      </c>
      <c r="H6" s="1">
        <v>253.13499999999999</v>
      </c>
      <c r="I6" s="1">
        <v>226.79499999999999</v>
      </c>
      <c r="J6" s="1">
        <v>203.45500000000001</v>
      </c>
      <c r="K6" s="1">
        <v>211.297</v>
      </c>
      <c r="L6" s="1">
        <v>188.804</v>
      </c>
      <c r="M6" s="1">
        <v>242.733</v>
      </c>
      <c r="N6" s="1">
        <v>246.256</v>
      </c>
      <c r="O6" s="1">
        <v>311.43799999999999</v>
      </c>
      <c r="P6" s="1">
        <v>127.658</v>
      </c>
      <c r="Q6" s="1">
        <v>187.828</v>
      </c>
      <c r="R6" s="1">
        <v>199.459</v>
      </c>
      <c r="S6" s="1">
        <v>222.399</v>
      </c>
      <c r="T6" s="1">
        <v>282.07900000000001</v>
      </c>
      <c r="U6" s="1">
        <v>244.87299999999999</v>
      </c>
      <c r="V6" s="1">
        <v>134.494</v>
      </c>
      <c r="W6" s="1">
        <v>264.62700000000001</v>
      </c>
      <c r="X6" s="1">
        <v>132.92599999999999</v>
      </c>
      <c r="Y6" s="1">
        <v>145.857</v>
      </c>
      <c r="Z6" s="1">
        <v>147.48699999999999</v>
      </c>
      <c r="AA6" s="1">
        <v>155.53</v>
      </c>
      <c r="AB6" s="1">
        <v>160.274</v>
      </c>
      <c r="AC6" s="1">
        <v>189.405</v>
      </c>
      <c r="AD6" s="1">
        <v>168.30500000000001</v>
      </c>
      <c r="AE6" s="1">
        <v>152.477</v>
      </c>
      <c r="AF6" s="1">
        <v>181.965</v>
      </c>
      <c r="AG6" s="1">
        <v>254.999</v>
      </c>
      <c r="AH6">
        <v>177.303</v>
      </c>
    </row>
    <row r="7" spans="1:39" ht="15" x14ac:dyDescent="0.25">
      <c r="A7" s="108">
        <v>45444</v>
      </c>
      <c r="B7" s="214"/>
      <c r="C7" s="204">
        <v>43</v>
      </c>
      <c r="D7" s="210">
        <v>120</v>
      </c>
      <c r="E7">
        <v>248.821</v>
      </c>
      <c r="F7">
        <v>103.139</v>
      </c>
      <c r="G7">
        <v>133.886</v>
      </c>
      <c r="H7" s="1">
        <v>172.56299999999999</v>
      </c>
      <c r="I7" s="1">
        <v>311.90899999999999</v>
      </c>
      <c r="J7" s="1">
        <v>73.504000000000005</v>
      </c>
      <c r="K7" s="1">
        <v>161.29</v>
      </c>
      <c r="L7" s="1">
        <v>157.04499999999999</v>
      </c>
      <c r="M7" s="1">
        <v>254.34200000000001</v>
      </c>
      <c r="N7" s="1">
        <v>99.593000000000004</v>
      </c>
      <c r="O7" s="1">
        <v>97.006</v>
      </c>
      <c r="P7" s="1">
        <v>51.28</v>
      </c>
      <c r="Q7" s="1">
        <v>111.749</v>
      </c>
      <c r="R7" s="1">
        <v>41.404000000000003</v>
      </c>
      <c r="S7" s="1">
        <v>122.75</v>
      </c>
      <c r="T7" s="1">
        <v>124.063</v>
      </c>
      <c r="U7" s="1">
        <v>117.25</v>
      </c>
      <c r="V7" s="1">
        <v>96.015000000000001</v>
      </c>
      <c r="W7" s="1">
        <v>96.790999999999997</v>
      </c>
      <c r="X7" s="1">
        <v>125.29</v>
      </c>
      <c r="Y7" s="1">
        <v>182.06700000000001</v>
      </c>
      <c r="Z7" s="1">
        <v>15.795999999999999</v>
      </c>
      <c r="AA7" s="1">
        <v>79.706000000000003</v>
      </c>
      <c r="AB7" s="1">
        <v>137.762</v>
      </c>
      <c r="AC7" s="1">
        <v>260.44200000000001</v>
      </c>
      <c r="AD7" s="1">
        <v>168.411</v>
      </c>
      <c r="AE7" s="1">
        <v>91.741</v>
      </c>
      <c r="AF7" s="1">
        <v>36.253999999999998</v>
      </c>
      <c r="AG7" s="1">
        <v>294.613</v>
      </c>
      <c r="AH7">
        <v>58.351999999999997</v>
      </c>
    </row>
    <row r="8" spans="1:39" ht="15" x14ac:dyDescent="0.25">
      <c r="A8" s="108">
        <v>45474</v>
      </c>
      <c r="B8" s="214"/>
      <c r="C8" s="204">
        <v>2</v>
      </c>
      <c r="D8" s="210">
        <v>7</v>
      </c>
      <c r="E8">
        <v>83.492000000000004</v>
      </c>
      <c r="F8">
        <v>24.646000000000001</v>
      </c>
      <c r="G8">
        <v>7.0549999999999997</v>
      </c>
      <c r="H8" s="1">
        <v>9.2739999999999991</v>
      </c>
      <c r="I8" s="1">
        <v>169.91200000000001</v>
      </c>
      <c r="J8" s="1">
        <v>8.6560000000000006</v>
      </c>
      <c r="K8" s="1">
        <v>17.617000000000001</v>
      </c>
      <c r="L8" s="1">
        <v>63.713000000000001</v>
      </c>
      <c r="M8" s="1">
        <v>137.87799999999999</v>
      </c>
      <c r="N8" s="1">
        <v>-1.2250000000000001</v>
      </c>
      <c r="O8" s="1">
        <v>2.5409999999999999</v>
      </c>
      <c r="P8" s="1">
        <v>-2.2469999999999999</v>
      </c>
      <c r="Q8" s="1">
        <v>-5.2850000000000001</v>
      </c>
      <c r="R8" s="1">
        <v>-5.0810000000000004</v>
      </c>
      <c r="S8" s="1">
        <v>5.7830000000000004</v>
      </c>
      <c r="T8" s="1">
        <v>38.64</v>
      </c>
      <c r="U8" s="1">
        <v>6.9450000000000003</v>
      </c>
      <c r="V8" s="1">
        <v>6.2990000000000004</v>
      </c>
      <c r="W8" s="1">
        <v>8.3870000000000005</v>
      </c>
      <c r="X8" s="1">
        <v>2.9550000000000001</v>
      </c>
      <c r="Y8" s="1">
        <v>22.177</v>
      </c>
      <c r="Z8" s="1">
        <v>1.8340000000000001</v>
      </c>
      <c r="AA8" s="1">
        <v>5.0129999999999999</v>
      </c>
      <c r="AB8" s="1">
        <v>3.6680000000000001</v>
      </c>
      <c r="AC8" s="1">
        <v>39.064</v>
      </c>
      <c r="AD8" s="1">
        <v>7.4349999999999996</v>
      </c>
      <c r="AE8" s="1">
        <v>-0.46600000000000003</v>
      </c>
      <c r="AF8" s="1">
        <v>-4.5359999999999996</v>
      </c>
      <c r="AG8" s="1">
        <v>76.692999999999998</v>
      </c>
      <c r="AH8">
        <v>-2.6709999999999998</v>
      </c>
    </row>
    <row r="9" spans="1:39" ht="15" x14ac:dyDescent="0.25">
      <c r="A9" s="108">
        <v>45505</v>
      </c>
      <c r="B9" s="214"/>
      <c r="C9" s="204">
        <v>7</v>
      </c>
      <c r="D9" s="210">
        <v>19</v>
      </c>
      <c r="E9">
        <v>31.614000000000001</v>
      </c>
      <c r="F9">
        <v>44.347000000000001</v>
      </c>
      <c r="G9">
        <v>47.094999999999999</v>
      </c>
      <c r="H9" s="1">
        <v>2.125</v>
      </c>
      <c r="I9" s="1">
        <v>49.484999999999999</v>
      </c>
      <c r="J9" s="1">
        <v>9.109</v>
      </c>
      <c r="K9" s="1">
        <v>33.500999999999998</v>
      </c>
      <c r="L9" s="1">
        <v>17.385999999999999</v>
      </c>
      <c r="M9" s="1">
        <v>111.76300000000001</v>
      </c>
      <c r="N9" s="1">
        <v>-2.375</v>
      </c>
      <c r="O9" s="1">
        <v>24.259</v>
      </c>
      <c r="P9" s="1">
        <v>17.927</v>
      </c>
      <c r="Q9" s="1">
        <v>8.6270000000000007</v>
      </c>
      <c r="R9" s="1">
        <v>1.0149999999999999</v>
      </c>
      <c r="S9" s="1">
        <v>10.36</v>
      </c>
      <c r="T9" s="1">
        <v>38.356000000000002</v>
      </c>
      <c r="U9" s="1">
        <v>32.488999999999997</v>
      </c>
      <c r="V9" s="1">
        <v>29.588000000000001</v>
      </c>
      <c r="W9" s="1">
        <v>0.69899999999999995</v>
      </c>
      <c r="X9" s="1">
        <v>33.012</v>
      </c>
      <c r="Y9" s="1">
        <v>1.583</v>
      </c>
      <c r="Z9" s="1">
        <v>16.934999999999999</v>
      </c>
      <c r="AA9" s="1">
        <v>37.939</v>
      </c>
      <c r="AB9" s="1">
        <v>11.12</v>
      </c>
      <c r="AC9" s="1">
        <v>5.3140000000000001</v>
      </c>
      <c r="AD9" s="1">
        <v>21.527000000000001</v>
      </c>
      <c r="AE9" s="1">
        <v>22.247</v>
      </c>
      <c r="AF9" s="1">
        <v>16.167999999999999</v>
      </c>
      <c r="AG9" s="1">
        <v>20.073</v>
      </c>
      <c r="AH9">
        <v>7.6180000000000003</v>
      </c>
    </row>
    <row r="10" spans="1:39" ht="15" x14ac:dyDescent="0.25">
      <c r="A10" s="108">
        <v>45536</v>
      </c>
      <c r="B10" s="214"/>
      <c r="C10" s="204">
        <v>12</v>
      </c>
      <c r="D10" s="210">
        <v>28</v>
      </c>
      <c r="E10">
        <v>62.978000000000002</v>
      </c>
      <c r="F10">
        <v>32.594000000000001</v>
      </c>
      <c r="G10">
        <v>64.587999999999994</v>
      </c>
      <c r="H10" s="1">
        <v>46.829000000000001</v>
      </c>
      <c r="I10" s="1">
        <v>29.081</v>
      </c>
      <c r="J10" s="1">
        <v>28.738</v>
      </c>
      <c r="K10" s="1">
        <v>63.177</v>
      </c>
      <c r="L10" s="1">
        <v>19.978000000000002</v>
      </c>
      <c r="M10" s="1">
        <v>73.671000000000006</v>
      </c>
      <c r="N10" s="1">
        <v>14.936999999999999</v>
      </c>
      <c r="O10" s="1">
        <v>5.508</v>
      </c>
      <c r="P10" s="1">
        <v>28.303000000000001</v>
      </c>
      <c r="Q10" s="1">
        <v>49.59</v>
      </c>
      <c r="R10" s="1">
        <v>54.246000000000002</v>
      </c>
      <c r="S10" s="1">
        <v>22.547000000000001</v>
      </c>
      <c r="T10" s="1">
        <v>41.325000000000003</v>
      </c>
      <c r="U10" s="1">
        <v>27.693000000000001</v>
      </c>
      <c r="V10" s="1">
        <v>31.992999999999999</v>
      </c>
      <c r="W10" s="1">
        <v>19.414999999999999</v>
      </c>
      <c r="X10" s="1">
        <v>37.521000000000001</v>
      </c>
      <c r="Y10" s="1">
        <v>19.706</v>
      </c>
      <c r="Z10" s="1">
        <v>17.701000000000001</v>
      </c>
      <c r="AA10" s="1">
        <v>94.852999999999994</v>
      </c>
      <c r="AB10" s="1">
        <v>27.696999999999999</v>
      </c>
      <c r="AC10" s="1">
        <v>8.51</v>
      </c>
      <c r="AD10" s="1">
        <v>22.18</v>
      </c>
      <c r="AE10" s="1">
        <v>23.96</v>
      </c>
      <c r="AF10" s="1">
        <v>15.179</v>
      </c>
      <c r="AG10" s="1">
        <v>3.218</v>
      </c>
      <c r="AH10">
        <v>19.097999999999999</v>
      </c>
    </row>
    <row r="11" spans="1:39" ht="15" x14ac:dyDescent="0.25">
      <c r="A11" s="108">
        <v>45566</v>
      </c>
      <c r="B11" s="214"/>
      <c r="C11" s="204">
        <v>25</v>
      </c>
      <c r="D11" s="210">
        <v>33</v>
      </c>
      <c r="E11">
        <v>22.298999999999999</v>
      </c>
      <c r="F11">
        <v>22.204999999999998</v>
      </c>
      <c r="G11">
        <v>29.469000000000001</v>
      </c>
      <c r="H11" s="1">
        <v>44.662999999999997</v>
      </c>
      <c r="I11" s="1">
        <v>31.646000000000001</v>
      </c>
      <c r="J11" s="1">
        <v>32.445999999999998</v>
      </c>
      <c r="K11" s="1">
        <v>89.697999999999993</v>
      </c>
      <c r="L11" s="1">
        <v>44.311</v>
      </c>
      <c r="M11" s="1">
        <v>26.513000000000002</v>
      </c>
      <c r="N11" s="1">
        <v>36.463000000000001</v>
      </c>
      <c r="O11" s="1">
        <v>17.077000000000002</v>
      </c>
      <c r="P11" s="1">
        <v>32.046999999999997</v>
      </c>
      <c r="Q11" s="1">
        <v>23.173999999999999</v>
      </c>
      <c r="R11" s="1">
        <v>58.552</v>
      </c>
      <c r="S11" s="1">
        <v>63.970999999999997</v>
      </c>
      <c r="T11" s="1">
        <v>130.48400000000001</v>
      </c>
      <c r="U11" s="1">
        <v>48.051000000000002</v>
      </c>
      <c r="V11" s="1">
        <v>24.850999999999999</v>
      </c>
      <c r="W11" s="1">
        <v>21.698</v>
      </c>
      <c r="X11" s="1">
        <v>30.088999999999999</v>
      </c>
      <c r="Y11" s="1">
        <v>59.500999999999998</v>
      </c>
      <c r="Z11" s="1">
        <v>14.25</v>
      </c>
      <c r="AA11" s="1">
        <v>54.929000000000002</v>
      </c>
      <c r="AB11" s="1">
        <v>51.817999999999998</v>
      </c>
      <c r="AC11" s="1">
        <v>25.452000000000002</v>
      </c>
      <c r="AD11" s="1">
        <v>19.486000000000001</v>
      </c>
      <c r="AE11" s="1">
        <v>38.213000000000001</v>
      </c>
      <c r="AF11" s="1">
        <v>23.382999999999999</v>
      </c>
      <c r="AG11" s="1">
        <v>11.505000000000001</v>
      </c>
      <c r="AH11">
        <v>20.172999999999998</v>
      </c>
    </row>
    <row r="12" spans="1:39" ht="15" x14ac:dyDescent="0.25">
      <c r="A12" s="108">
        <v>45597</v>
      </c>
      <c r="B12" s="214"/>
      <c r="C12" s="204">
        <v>29</v>
      </c>
      <c r="D12" s="210">
        <v>29</v>
      </c>
      <c r="E12">
        <v>27.888999999999999</v>
      </c>
      <c r="F12">
        <v>22.126000000000001</v>
      </c>
      <c r="G12">
        <v>24.416</v>
      </c>
      <c r="H12" s="1">
        <v>40.92</v>
      </c>
      <c r="I12" s="1">
        <v>27.873999999999999</v>
      </c>
      <c r="J12" s="1">
        <v>36.573999999999998</v>
      </c>
      <c r="K12" s="1">
        <v>40.161999999999999</v>
      </c>
      <c r="L12" s="1">
        <v>61.075000000000003</v>
      </c>
      <c r="M12" s="1">
        <v>21.846</v>
      </c>
      <c r="N12" s="1">
        <v>29.065999999999999</v>
      </c>
      <c r="O12" s="1">
        <v>17.655000000000001</v>
      </c>
      <c r="P12" s="1">
        <v>30.533999999999999</v>
      </c>
      <c r="Q12" s="1">
        <v>26.12</v>
      </c>
      <c r="R12" s="1">
        <v>41.048000000000002</v>
      </c>
      <c r="S12" s="1">
        <v>36.988999999999997</v>
      </c>
      <c r="T12" s="1">
        <v>51.534999999999997</v>
      </c>
      <c r="U12" s="1">
        <v>24.491</v>
      </c>
      <c r="V12" s="1">
        <v>27.777000000000001</v>
      </c>
      <c r="W12" s="1">
        <v>23.658999999999999</v>
      </c>
      <c r="X12" s="1">
        <v>26.413</v>
      </c>
      <c r="Y12" s="1">
        <v>33.335999999999999</v>
      </c>
      <c r="Z12" s="1">
        <v>14.579000000000001</v>
      </c>
      <c r="AA12" s="1">
        <v>32.454000000000001</v>
      </c>
      <c r="AB12" s="1">
        <v>29.471</v>
      </c>
      <c r="AC12" s="1">
        <v>30.747</v>
      </c>
      <c r="AD12" s="1">
        <v>21.736999999999998</v>
      </c>
      <c r="AE12" s="1">
        <v>22.998999999999999</v>
      </c>
      <c r="AF12" s="1">
        <v>19.065999999999999</v>
      </c>
      <c r="AG12" s="1">
        <v>19.87</v>
      </c>
      <c r="AH12">
        <v>25.460999999999999</v>
      </c>
    </row>
    <row r="13" spans="1:39" ht="15" x14ac:dyDescent="0.25">
      <c r="A13" s="108">
        <v>45627</v>
      </c>
      <c r="B13" s="214"/>
      <c r="C13" s="204">
        <v>24</v>
      </c>
      <c r="D13" s="210">
        <v>24</v>
      </c>
      <c r="E13">
        <v>24.457999999999998</v>
      </c>
      <c r="F13">
        <v>18.954000000000001</v>
      </c>
      <c r="G13">
        <v>20.123999999999999</v>
      </c>
      <c r="H13" s="1">
        <v>27.045000000000002</v>
      </c>
      <c r="I13" s="1">
        <v>23.957999999999998</v>
      </c>
      <c r="J13" s="1">
        <v>28.904</v>
      </c>
      <c r="K13" s="1">
        <v>27.062000000000001</v>
      </c>
      <c r="L13" s="1">
        <v>35.317999999999998</v>
      </c>
      <c r="M13" s="1">
        <v>19.062999999999999</v>
      </c>
      <c r="N13" s="1">
        <v>22.035</v>
      </c>
      <c r="O13" s="1">
        <v>17.077000000000002</v>
      </c>
      <c r="P13" s="1">
        <v>19.716999999999999</v>
      </c>
      <c r="Q13" s="1">
        <v>24.292999999999999</v>
      </c>
      <c r="R13" s="1">
        <v>28.625</v>
      </c>
      <c r="S13" s="1">
        <v>22.777999999999999</v>
      </c>
      <c r="T13" s="1">
        <v>29.957000000000001</v>
      </c>
      <c r="U13" s="1">
        <v>41.262999999999998</v>
      </c>
      <c r="V13" s="1">
        <v>20.239999999999998</v>
      </c>
      <c r="W13" s="1">
        <v>17.170000000000002</v>
      </c>
      <c r="X13" s="1">
        <v>22.783999999999999</v>
      </c>
      <c r="Y13" s="1">
        <v>23.053000000000001</v>
      </c>
      <c r="Z13" s="1">
        <v>13.968</v>
      </c>
      <c r="AA13" s="1">
        <v>25.087</v>
      </c>
      <c r="AB13" s="1">
        <v>21.927</v>
      </c>
      <c r="AC13" s="1">
        <v>23.039000000000001</v>
      </c>
      <c r="AD13" s="1">
        <v>24.773</v>
      </c>
      <c r="AE13" s="1">
        <v>19.997</v>
      </c>
      <c r="AF13" s="1">
        <v>15.114000000000001</v>
      </c>
      <c r="AG13" s="1">
        <v>22.167999999999999</v>
      </c>
      <c r="AH13">
        <v>19.474</v>
      </c>
    </row>
    <row r="14" spans="1:39" ht="15" x14ac:dyDescent="0.25">
      <c r="A14" s="108">
        <v>45658</v>
      </c>
      <c r="B14" s="214"/>
      <c r="C14" s="204">
        <v>24</v>
      </c>
      <c r="D14" s="210">
        <v>22</v>
      </c>
      <c r="E14">
        <v>19.72</v>
      </c>
      <c r="F14">
        <v>21.917000000000002</v>
      </c>
      <c r="G14">
        <v>19.7</v>
      </c>
      <c r="H14" s="1">
        <v>22.873000000000001</v>
      </c>
      <c r="I14" s="1">
        <v>21.343</v>
      </c>
      <c r="J14" s="1">
        <v>22.824000000000002</v>
      </c>
      <c r="K14" s="1">
        <v>24.46</v>
      </c>
      <c r="L14" s="1">
        <v>26.11</v>
      </c>
      <c r="M14" s="1">
        <v>21.347999999999999</v>
      </c>
      <c r="N14" s="1">
        <v>21.266999999999999</v>
      </c>
      <c r="O14" s="1">
        <v>16.274999999999999</v>
      </c>
      <c r="P14" s="1">
        <v>19.756</v>
      </c>
      <c r="Q14" s="1">
        <v>20.119</v>
      </c>
      <c r="R14" s="1">
        <v>36.634999999999998</v>
      </c>
      <c r="S14" s="1">
        <v>19.597999999999999</v>
      </c>
      <c r="T14" s="1">
        <v>25.353000000000002</v>
      </c>
      <c r="U14" s="1">
        <v>24.771000000000001</v>
      </c>
      <c r="V14" s="1">
        <v>18.236000000000001</v>
      </c>
      <c r="W14" s="1">
        <v>15.257999999999999</v>
      </c>
      <c r="X14" s="1">
        <v>18.972999999999999</v>
      </c>
      <c r="Y14" s="1">
        <v>24.617999999999999</v>
      </c>
      <c r="Z14" s="1">
        <v>16.733000000000001</v>
      </c>
      <c r="AA14" s="1">
        <v>22.172999999999998</v>
      </c>
      <c r="AB14" s="1">
        <v>22.215</v>
      </c>
      <c r="AC14" s="1">
        <v>18.283000000000001</v>
      </c>
      <c r="AD14" s="1">
        <v>28.646999999999998</v>
      </c>
      <c r="AE14" s="1">
        <v>16.835999999999999</v>
      </c>
      <c r="AF14" s="1">
        <v>14.234</v>
      </c>
      <c r="AG14" s="1">
        <v>20.949000000000002</v>
      </c>
      <c r="AH14">
        <v>15.051</v>
      </c>
    </row>
    <row r="15" spans="1:39" ht="15" x14ac:dyDescent="0.25">
      <c r="A15" s="108">
        <v>45689</v>
      </c>
      <c r="B15" s="214"/>
      <c r="C15" s="204">
        <v>27</v>
      </c>
      <c r="D15" s="210">
        <v>29</v>
      </c>
      <c r="E15">
        <v>24.942</v>
      </c>
      <c r="F15">
        <v>22.302</v>
      </c>
      <c r="G15">
        <v>19.334</v>
      </c>
      <c r="H15" s="1">
        <v>42.789000000000001</v>
      </c>
      <c r="I15" s="1">
        <v>31.414000000000001</v>
      </c>
      <c r="J15" s="1">
        <v>23.887</v>
      </c>
      <c r="K15" s="1">
        <v>22.417999999999999</v>
      </c>
      <c r="L15" s="1">
        <v>27.655999999999999</v>
      </c>
      <c r="M15" s="1">
        <v>23.914999999999999</v>
      </c>
      <c r="N15" s="1">
        <v>23.849</v>
      </c>
      <c r="O15" s="1">
        <v>15.696999999999999</v>
      </c>
      <c r="P15" s="1">
        <v>24.738</v>
      </c>
      <c r="Q15" s="1">
        <v>21.463000000000001</v>
      </c>
      <c r="R15" s="1">
        <v>46.633000000000003</v>
      </c>
      <c r="S15" s="1">
        <v>16.934000000000001</v>
      </c>
      <c r="T15" s="1">
        <v>37.246000000000002</v>
      </c>
      <c r="U15" s="1">
        <v>20.192</v>
      </c>
      <c r="V15" s="1">
        <v>25.45</v>
      </c>
      <c r="W15" s="1">
        <v>15.82</v>
      </c>
      <c r="X15" s="1">
        <v>20.805</v>
      </c>
      <c r="Y15" s="1">
        <v>23.23</v>
      </c>
      <c r="Z15" s="1">
        <v>19.704000000000001</v>
      </c>
      <c r="AA15" s="1">
        <v>27.78</v>
      </c>
      <c r="AB15" s="1">
        <v>34.042999999999999</v>
      </c>
      <c r="AC15" s="1">
        <v>34.511000000000003</v>
      </c>
      <c r="AD15" s="1">
        <v>68.664000000000001</v>
      </c>
      <c r="AE15" s="1">
        <v>17.364000000000001</v>
      </c>
      <c r="AF15" s="1">
        <v>17.710999999999999</v>
      </c>
      <c r="AG15" s="1">
        <v>21.824000000000002</v>
      </c>
      <c r="AH15">
        <v>22.463999999999999</v>
      </c>
    </row>
    <row r="16" spans="1:39" ht="15" x14ac:dyDescent="0.25">
      <c r="A16" s="108">
        <v>45717</v>
      </c>
      <c r="B16" s="214"/>
      <c r="C16" s="204">
        <v>74</v>
      </c>
      <c r="D16" s="210">
        <v>92</v>
      </c>
      <c r="E16">
        <v>56.223999999999997</v>
      </c>
      <c r="F16">
        <v>91.760999999999996</v>
      </c>
      <c r="G16">
        <v>59.164999999999999</v>
      </c>
      <c r="H16" s="1">
        <v>170.55799999999999</v>
      </c>
      <c r="I16" s="1">
        <v>40.155000000000001</v>
      </c>
      <c r="J16" s="1">
        <v>135.38300000000001</v>
      </c>
      <c r="K16" s="1">
        <v>60.658000000000001</v>
      </c>
      <c r="L16" s="1">
        <v>49.945</v>
      </c>
      <c r="M16" s="1">
        <v>43.734999999999999</v>
      </c>
      <c r="N16" s="1">
        <v>71.62</v>
      </c>
      <c r="O16" s="1">
        <v>24.762</v>
      </c>
      <c r="P16" s="1">
        <v>49.262</v>
      </c>
      <c r="Q16" s="1">
        <v>97.245000000000005</v>
      </c>
      <c r="R16" s="1">
        <v>103.93899999999999</v>
      </c>
      <c r="S16" s="1">
        <v>35.000999999999998</v>
      </c>
      <c r="T16" s="1">
        <v>129.577</v>
      </c>
      <c r="U16" s="1">
        <v>74.402000000000001</v>
      </c>
      <c r="V16" s="1">
        <v>57.087000000000003</v>
      </c>
      <c r="W16" s="1">
        <v>43.965000000000003</v>
      </c>
      <c r="X16" s="1">
        <v>49.856999999999999</v>
      </c>
      <c r="Y16" s="1">
        <v>58.521000000000001</v>
      </c>
      <c r="Z16" s="1">
        <v>38.700000000000003</v>
      </c>
      <c r="AA16" s="1">
        <v>54.206000000000003</v>
      </c>
      <c r="AB16" s="1">
        <v>66.826999999999998</v>
      </c>
      <c r="AC16" s="1">
        <v>56.13</v>
      </c>
      <c r="AD16" s="1">
        <v>171.45699999999999</v>
      </c>
      <c r="AE16" s="1">
        <v>28.349</v>
      </c>
      <c r="AF16" s="1">
        <v>95.248999999999995</v>
      </c>
      <c r="AG16" s="1">
        <v>44.158999999999999</v>
      </c>
      <c r="AH16">
        <v>35.314999999999998</v>
      </c>
    </row>
    <row r="17" spans="1:34" ht="15" x14ac:dyDescent="0.25">
      <c r="A17" s="108">
        <v>45748</v>
      </c>
      <c r="B17" s="214"/>
      <c r="C17" s="204">
        <v>110</v>
      </c>
      <c r="D17" s="210">
        <v>147</v>
      </c>
      <c r="E17">
        <v>214.15700000000001</v>
      </c>
      <c r="F17">
        <v>243.27799999999999</v>
      </c>
      <c r="G17">
        <v>148.404</v>
      </c>
      <c r="H17" s="1">
        <v>196.857</v>
      </c>
      <c r="I17" s="1">
        <v>79.322999999999993</v>
      </c>
      <c r="J17" s="1">
        <v>217.92699999999999</v>
      </c>
      <c r="K17" s="1">
        <v>126.634</v>
      </c>
      <c r="L17" s="1">
        <v>104.83799999999999</v>
      </c>
      <c r="M17" s="1">
        <v>112.096</v>
      </c>
      <c r="N17" s="1">
        <v>202.83500000000001</v>
      </c>
      <c r="O17" s="1">
        <v>55.393999999999998</v>
      </c>
      <c r="P17" s="1">
        <v>68.873000000000005</v>
      </c>
      <c r="Q17" s="1">
        <v>199.23599999999999</v>
      </c>
      <c r="R17" s="1">
        <v>290.39999999999998</v>
      </c>
      <c r="S17" s="1">
        <v>121.096</v>
      </c>
      <c r="T17" s="1">
        <v>145.83199999999999</v>
      </c>
      <c r="U17" s="1">
        <v>255.3</v>
      </c>
      <c r="V17" s="1">
        <v>102.18</v>
      </c>
      <c r="W17" s="1">
        <v>143.053</v>
      </c>
      <c r="X17" s="1">
        <v>100.66800000000001</v>
      </c>
      <c r="Y17" s="1">
        <v>151.036</v>
      </c>
      <c r="Z17" s="1">
        <v>48.936999999999998</v>
      </c>
      <c r="AA17" s="1">
        <v>92.599000000000004</v>
      </c>
      <c r="AB17" s="1">
        <v>64.085999999999999</v>
      </c>
      <c r="AC17" s="1">
        <v>93.766000000000005</v>
      </c>
      <c r="AD17" s="1">
        <v>189.95</v>
      </c>
      <c r="AE17" s="1">
        <v>57.402000000000001</v>
      </c>
      <c r="AF17" s="1">
        <v>189.61500000000001</v>
      </c>
      <c r="AG17" s="1">
        <v>60.194000000000003</v>
      </c>
      <c r="AH17">
        <v>64.456999999999994</v>
      </c>
    </row>
    <row r="18" spans="1:34" ht="15" x14ac:dyDescent="0.25">
      <c r="A18" s="108">
        <v>45778</v>
      </c>
      <c r="B18" s="214"/>
      <c r="C18" s="204">
        <v>190</v>
      </c>
      <c r="D18" s="210">
        <v>251</v>
      </c>
      <c r="E18">
        <v>316.17700000000002</v>
      </c>
      <c r="F18">
        <v>437.40100000000001</v>
      </c>
      <c r="G18">
        <v>284.62799999999999</v>
      </c>
      <c r="H18" s="1">
        <v>332.43400000000003</v>
      </c>
      <c r="I18" s="1">
        <v>201.04499999999999</v>
      </c>
      <c r="J18" s="1">
        <v>386.54899999999998</v>
      </c>
      <c r="K18" s="1">
        <v>247.553</v>
      </c>
      <c r="L18" s="1">
        <v>284.81400000000002</v>
      </c>
      <c r="M18" s="1">
        <v>184.85499999999999</v>
      </c>
      <c r="N18" s="1">
        <v>436.16899999999998</v>
      </c>
      <c r="O18" s="1">
        <v>59.976999999999997</v>
      </c>
      <c r="P18" s="1">
        <v>186.77500000000001</v>
      </c>
      <c r="Q18" s="1">
        <v>291.91300000000001</v>
      </c>
      <c r="R18" s="1">
        <v>524.59500000000003</v>
      </c>
      <c r="S18" s="1">
        <v>220.59800000000001</v>
      </c>
      <c r="T18" s="1">
        <v>283.791</v>
      </c>
      <c r="U18" s="1">
        <v>358.71</v>
      </c>
      <c r="V18" s="1">
        <v>361.61399999999998</v>
      </c>
      <c r="W18" s="1">
        <v>205.90700000000001</v>
      </c>
      <c r="X18" s="1">
        <v>180.19399999999999</v>
      </c>
      <c r="Y18" s="1">
        <v>204.25899999999999</v>
      </c>
      <c r="Z18" s="1">
        <v>132.32499999999999</v>
      </c>
      <c r="AA18" s="1">
        <v>191.732</v>
      </c>
      <c r="AB18" s="1">
        <v>170.22300000000001</v>
      </c>
      <c r="AC18" s="1">
        <v>192.048</v>
      </c>
      <c r="AD18" s="1">
        <v>232.58799999999999</v>
      </c>
      <c r="AE18" s="1">
        <v>125.22799999999999</v>
      </c>
      <c r="AF18" s="1">
        <v>319.83199999999999</v>
      </c>
      <c r="AG18" s="1">
        <v>169.56299999999999</v>
      </c>
      <c r="AH18">
        <v>183.95599999999999</v>
      </c>
    </row>
    <row r="19" spans="1:34" ht="15" x14ac:dyDescent="0.25">
      <c r="A19" s="108">
        <v>45809</v>
      </c>
      <c r="B19" s="214"/>
      <c r="C19" s="204">
        <v>102</v>
      </c>
      <c r="D19" s="210">
        <v>187</v>
      </c>
      <c r="E19">
        <v>147.30500000000001</v>
      </c>
      <c r="F19">
        <v>346.32</v>
      </c>
      <c r="G19">
        <v>208.03100000000001</v>
      </c>
      <c r="H19" s="1">
        <v>427.49599999999998</v>
      </c>
      <c r="I19" s="1">
        <v>63.975999999999999</v>
      </c>
      <c r="J19" s="1">
        <v>369.17899999999997</v>
      </c>
      <c r="K19" s="1">
        <v>166.26300000000001</v>
      </c>
      <c r="L19" s="1">
        <v>302.95499999999998</v>
      </c>
      <c r="M19" s="1">
        <v>52.265999999999998</v>
      </c>
      <c r="N19" s="1">
        <v>196.34100000000001</v>
      </c>
      <c r="O19" s="1">
        <v>23.733000000000001</v>
      </c>
      <c r="P19" s="1">
        <v>112.157</v>
      </c>
      <c r="Q19" s="1">
        <v>131.66300000000001</v>
      </c>
      <c r="R19" s="1">
        <v>359.16199999999998</v>
      </c>
      <c r="S19" s="1">
        <v>71.852000000000004</v>
      </c>
      <c r="T19" s="1">
        <v>163.04400000000001</v>
      </c>
      <c r="U19" s="1">
        <v>340.59500000000003</v>
      </c>
      <c r="V19" s="1">
        <v>153.67699999999999</v>
      </c>
      <c r="W19" s="1">
        <v>216.32900000000001</v>
      </c>
      <c r="X19" s="1">
        <v>239.922</v>
      </c>
      <c r="Y19" s="1">
        <v>64.744</v>
      </c>
      <c r="Z19" s="1">
        <v>76.882999999999996</v>
      </c>
      <c r="AA19" s="1">
        <v>172.86099999999999</v>
      </c>
      <c r="AB19" s="1">
        <v>225.13499999999999</v>
      </c>
      <c r="AC19" s="1">
        <v>222.863</v>
      </c>
      <c r="AD19" s="1">
        <v>219.726</v>
      </c>
      <c r="AE19" s="1">
        <v>33.209000000000003</v>
      </c>
      <c r="AF19" s="1">
        <v>378.88099999999997</v>
      </c>
      <c r="AG19" s="1">
        <v>65.647000000000006</v>
      </c>
      <c r="AH19">
        <v>257.38499999999999</v>
      </c>
    </row>
    <row r="20" spans="1:34" ht="15" x14ac:dyDescent="0.25">
      <c r="A20" s="108">
        <v>45839</v>
      </c>
      <c r="B20" s="214"/>
      <c r="C20" s="204">
        <v>9</v>
      </c>
      <c r="D20" s="210">
        <v>33</v>
      </c>
      <c r="E20">
        <v>51.197000000000003</v>
      </c>
      <c r="F20">
        <v>94.25</v>
      </c>
      <c r="G20">
        <v>18.169</v>
      </c>
      <c r="H20" s="1">
        <v>259.77600000000001</v>
      </c>
      <c r="I20" s="1">
        <v>11.002000000000001</v>
      </c>
      <c r="J20" s="1">
        <v>90.313000000000002</v>
      </c>
      <c r="K20" s="1">
        <v>70.528000000000006</v>
      </c>
      <c r="L20" s="1">
        <v>176.17400000000001</v>
      </c>
      <c r="M20" s="1">
        <v>-8.1690000000000005</v>
      </c>
      <c r="N20" s="1">
        <v>29.553000000000001</v>
      </c>
      <c r="O20" s="1">
        <v>17.241</v>
      </c>
      <c r="P20" s="1">
        <v>-3.9049999999999998</v>
      </c>
      <c r="Q20" s="1">
        <v>26.902000000000001</v>
      </c>
      <c r="R20" s="1">
        <v>100.264</v>
      </c>
      <c r="S20" s="1">
        <v>21.789000000000001</v>
      </c>
      <c r="T20" s="1">
        <v>23.901</v>
      </c>
      <c r="U20" s="1">
        <v>90.084999999999994</v>
      </c>
      <c r="V20" s="1">
        <v>28.957000000000001</v>
      </c>
      <c r="W20" s="1">
        <v>30.332000000000001</v>
      </c>
      <c r="X20" s="1">
        <v>52.982999999999997</v>
      </c>
      <c r="Y20" s="1">
        <v>5.8019999999999996</v>
      </c>
      <c r="Z20" s="1">
        <v>27.408999999999999</v>
      </c>
      <c r="AA20" s="1">
        <v>14.167</v>
      </c>
      <c r="AB20" s="1">
        <v>33.354999999999997</v>
      </c>
      <c r="AC20" s="1">
        <v>24.794</v>
      </c>
      <c r="AD20" s="1">
        <v>33.402999999999999</v>
      </c>
      <c r="AE20" s="1">
        <v>17.864999999999998</v>
      </c>
      <c r="AF20" s="1">
        <v>137.84200000000001</v>
      </c>
      <c r="AG20" s="1">
        <v>-0.73599999999999999</v>
      </c>
      <c r="AH20">
        <v>96.215999999999994</v>
      </c>
    </row>
    <row r="21" spans="1:34" ht="15" x14ac:dyDescent="0.25">
      <c r="A21" s="108">
        <v>45870</v>
      </c>
      <c r="B21" s="214"/>
      <c r="C21" s="204">
        <v>2</v>
      </c>
      <c r="D21" s="210">
        <v>24</v>
      </c>
      <c r="E21">
        <v>59.177</v>
      </c>
      <c r="F21">
        <v>83.245999999999995</v>
      </c>
      <c r="G21">
        <v>6.2279999999999998</v>
      </c>
      <c r="H21" s="1">
        <v>76.388999999999996</v>
      </c>
      <c r="I21" s="1">
        <v>-3.766</v>
      </c>
      <c r="J21" s="1">
        <v>70.688000000000002</v>
      </c>
      <c r="K21" s="1">
        <v>22.196999999999999</v>
      </c>
      <c r="L21" s="1">
        <v>124.39100000000001</v>
      </c>
      <c r="M21" s="1">
        <v>-5.968</v>
      </c>
      <c r="N21" s="1">
        <v>41.392000000000003</v>
      </c>
      <c r="O21" s="1">
        <v>16.884</v>
      </c>
      <c r="P21" s="1">
        <v>11.098000000000001</v>
      </c>
      <c r="Q21" s="1">
        <v>-0.24099999999999999</v>
      </c>
      <c r="R21" s="1">
        <v>34.603999999999999</v>
      </c>
      <c r="S21" s="1">
        <v>33.488999999999997</v>
      </c>
      <c r="T21" s="1">
        <v>43.231999999999999</v>
      </c>
      <c r="U21" s="1">
        <v>38.171999999999997</v>
      </c>
      <c r="V21" s="1">
        <v>-3.4049999999999998</v>
      </c>
      <c r="W21" s="1">
        <v>36.423000000000002</v>
      </c>
      <c r="X21" s="1">
        <v>9.6289999999999996</v>
      </c>
      <c r="Y21" s="1">
        <v>2.0139999999999998</v>
      </c>
      <c r="Z21" s="1">
        <v>38.707000000000001</v>
      </c>
      <c r="AA21" s="1">
        <v>9.4269999999999996</v>
      </c>
      <c r="AB21" s="1">
        <v>4.67</v>
      </c>
      <c r="AC21" s="1">
        <v>27.212</v>
      </c>
      <c r="AD21" s="1">
        <v>22.648</v>
      </c>
      <c r="AE21" s="1">
        <v>15.423</v>
      </c>
      <c r="AF21" s="1">
        <v>36.651000000000003</v>
      </c>
      <c r="AG21" s="1">
        <v>18.463999999999999</v>
      </c>
      <c r="AH21">
        <v>37.180999999999997</v>
      </c>
    </row>
    <row r="22" spans="1:34" ht="15" x14ac:dyDescent="0.25">
      <c r="A22" s="108">
        <v>45901</v>
      </c>
      <c r="B22" s="214"/>
      <c r="C22" s="204">
        <v>13</v>
      </c>
      <c r="D22" s="210">
        <v>31</v>
      </c>
      <c r="E22">
        <v>40.552</v>
      </c>
      <c r="F22">
        <v>82.805999999999997</v>
      </c>
      <c r="G22">
        <v>49.585999999999999</v>
      </c>
      <c r="H22" s="1">
        <v>38.862000000000002</v>
      </c>
      <c r="I22" s="1">
        <v>21.724</v>
      </c>
      <c r="J22" s="1">
        <v>85.158000000000001</v>
      </c>
      <c r="K22" s="1">
        <v>11.648</v>
      </c>
      <c r="L22" s="1">
        <v>78.031000000000006</v>
      </c>
      <c r="M22" s="1">
        <v>13.592000000000001</v>
      </c>
      <c r="N22" s="1">
        <v>8.6890000000000001</v>
      </c>
      <c r="O22" s="1">
        <v>26.085999999999999</v>
      </c>
      <c r="P22" s="1">
        <v>52.057000000000002</v>
      </c>
      <c r="Q22" s="1">
        <v>51.932000000000002</v>
      </c>
      <c r="R22" s="1">
        <v>21.085000000000001</v>
      </c>
      <c r="S22" s="1">
        <v>45.935000000000002</v>
      </c>
      <c r="T22" s="1">
        <v>33.097000000000001</v>
      </c>
      <c r="U22" s="1">
        <v>36.838999999999999</v>
      </c>
      <c r="V22" s="1">
        <v>11.236000000000001</v>
      </c>
      <c r="W22" s="1">
        <v>43.92</v>
      </c>
      <c r="X22" s="1">
        <v>13.247999999999999</v>
      </c>
      <c r="Y22" s="1">
        <v>19.728000000000002</v>
      </c>
      <c r="Z22" s="1">
        <v>96.728999999999999</v>
      </c>
      <c r="AA22" s="1">
        <v>16.143000000000001</v>
      </c>
      <c r="AB22" s="1">
        <v>8.1940000000000008</v>
      </c>
      <c r="AC22" s="1">
        <v>11.127000000000001</v>
      </c>
      <c r="AD22" s="1">
        <v>14.946999999999999</v>
      </c>
      <c r="AE22" s="1">
        <v>14.28</v>
      </c>
      <c r="AF22" s="1">
        <v>8.77</v>
      </c>
      <c r="AG22" s="1">
        <v>20.071000000000002</v>
      </c>
      <c r="AH22">
        <v>66.328999999999994</v>
      </c>
    </row>
    <row r="23" spans="1:34" ht="15" x14ac:dyDescent="0.25">
      <c r="A23" s="108">
        <v>45931</v>
      </c>
      <c r="B23" s="214"/>
      <c r="C23" s="204">
        <v>21</v>
      </c>
      <c r="D23" s="210">
        <v>35</v>
      </c>
      <c r="E23">
        <v>20.419</v>
      </c>
      <c r="F23">
        <v>35.777000000000001</v>
      </c>
      <c r="G23">
        <v>45.914000000000001</v>
      </c>
      <c r="H23" s="1">
        <v>36.698999999999998</v>
      </c>
      <c r="I23" s="1">
        <v>33.712000000000003</v>
      </c>
      <c r="J23" s="1">
        <v>101.84399999999999</v>
      </c>
      <c r="K23" s="1">
        <v>45.369</v>
      </c>
      <c r="L23" s="1">
        <v>27.667000000000002</v>
      </c>
      <c r="M23" s="1">
        <v>33.866999999999997</v>
      </c>
      <c r="N23" s="1">
        <v>13.861000000000001</v>
      </c>
      <c r="O23" s="1">
        <v>28.766999999999999</v>
      </c>
      <c r="P23" s="1">
        <v>23.106000000000002</v>
      </c>
      <c r="Q23" s="1">
        <v>69.662999999999997</v>
      </c>
      <c r="R23" s="1">
        <v>80.459000000000003</v>
      </c>
      <c r="S23" s="1">
        <v>124.48699999999999</v>
      </c>
      <c r="T23" s="1">
        <v>51.712000000000003</v>
      </c>
      <c r="U23" s="1">
        <v>30.800999999999998</v>
      </c>
      <c r="V23" s="1">
        <v>23.28</v>
      </c>
      <c r="W23" s="1">
        <v>34.351999999999997</v>
      </c>
      <c r="X23" s="1">
        <v>62.552999999999997</v>
      </c>
      <c r="Y23" s="1">
        <v>15.644</v>
      </c>
      <c r="Z23" s="1">
        <v>53.901000000000003</v>
      </c>
      <c r="AA23" s="1">
        <v>55.238999999999997</v>
      </c>
      <c r="AB23" s="1">
        <v>24.843</v>
      </c>
      <c r="AC23" s="1">
        <v>20.83</v>
      </c>
      <c r="AD23" s="1">
        <v>44.451999999999998</v>
      </c>
      <c r="AE23" s="1">
        <v>21.7</v>
      </c>
      <c r="AF23" s="1">
        <v>15.39</v>
      </c>
      <c r="AG23" s="1">
        <v>20.52</v>
      </c>
      <c r="AH23">
        <v>22.58</v>
      </c>
    </row>
    <row r="24" spans="1:34" ht="15" x14ac:dyDescent="0.25">
      <c r="A24" s="108">
        <v>45962</v>
      </c>
      <c r="B24" s="214"/>
      <c r="C24" s="204">
        <v>24</v>
      </c>
      <c r="D24" s="210">
        <v>30</v>
      </c>
      <c r="E24">
        <v>25.945</v>
      </c>
      <c r="F24">
        <v>32.411999999999999</v>
      </c>
      <c r="G24">
        <v>42.61</v>
      </c>
      <c r="H24" s="1">
        <v>31.402999999999999</v>
      </c>
      <c r="I24" s="1">
        <v>37.734000000000002</v>
      </c>
      <c r="J24" s="1">
        <v>46.844999999999999</v>
      </c>
      <c r="K24" s="1">
        <v>65.47</v>
      </c>
      <c r="L24" s="1">
        <v>22.873999999999999</v>
      </c>
      <c r="M24" s="1">
        <v>28.349</v>
      </c>
      <c r="N24" s="1">
        <v>21.077999999999999</v>
      </c>
      <c r="O24" s="1">
        <v>27.658999999999999</v>
      </c>
      <c r="P24" s="1">
        <v>26.164999999999999</v>
      </c>
      <c r="Q24" s="1">
        <v>48.613999999999997</v>
      </c>
      <c r="R24" s="1">
        <v>45.152000000000001</v>
      </c>
      <c r="S24" s="1">
        <v>48.877000000000002</v>
      </c>
      <c r="T24" s="1">
        <v>26.846</v>
      </c>
      <c r="U24" s="1">
        <v>38.308999999999997</v>
      </c>
      <c r="V24" s="1">
        <v>26.079000000000001</v>
      </c>
      <c r="W24" s="1">
        <v>30.155999999999999</v>
      </c>
      <c r="X24" s="1">
        <v>35.113999999999997</v>
      </c>
      <c r="Y24" s="1">
        <v>16.228000000000002</v>
      </c>
      <c r="Z24" s="1">
        <v>31.661000000000001</v>
      </c>
      <c r="AA24" s="1">
        <v>30.873999999999999</v>
      </c>
      <c r="AB24" s="1">
        <v>30.28</v>
      </c>
      <c r="AC24" s="1">
        <v>23.318000000000001</v>
      </c>
      <c r="AD24" s="1">
        <v>30.24</v>
      </c>
      <c r="AE24" s="1">
        <v>17.006</v>
      </c>
      <c r="AF24" s="1">
        <v>23.562999999999999</v>
      </c>
      <c r="AG24" s="1">
        <v>26.56</v>
      </c>
      <c r="AH24">
        <v>28.103999999999999</v>
      </c>
    </row>
    <row r="25" spans="1:34" ht="15" x14ac:dyDescent="0.25">
      <c r="A25" s="108">
        <v>45992</v>
      </c>
      <c r="B25" s="214"/>
      <c r="C25" s="204">
        <v>24</v>
      </c>
      <c r="D25" s="210">
        <v>24</v>
      </c>
      <c r="E25">
        <v>22.295999999999999</v>
      </c>
      <c r="F25">
        <v>28.172999999999998</v>
      </c>
      <c r="G25">
        <v>28.399000000000001</v>
      </c>
      <c r="H25" s="1">
        <v>27.402999999999999</v>
      </c>
      <c r="I25" s="1">
        <v>30.382999999999999</v>
      </c>
      <c r="J25" s="1">
        <v>33.417000000000002</v>
      </c>
      <c r="K25" s="1">
        <v>37.94</v>
      </c>
      <c r="L25" s="1">
        <v>20.14</v>
      </c>
      <c r="M25" s="1">
        <v>21.041</v>
      </c>
      <c r="N25" s="1">
        <v>20.446000000000002</v>
      </c>
      <c r="O25" s="1">
        <v>17.408000000000001</v>
      </c>
      <c r="P25" s="1">
        <v>24.349</v>
      </c>
      <c r="Q25" s="1">
        <v>31.832999999999998</v>
      </c>
      <c r="R25" s="1">
        <v>29.846</v>
      </c>
      <c r="S25" s="1">
        <v>28.06</v>
      </c>
      <c r="T25" s="1">
        <v>44.837000000000003</v>
      </c>
      <c r="U25" s="1">
        <v>29.831</v>
      </c>
      <c r="V25" s="1">
        <v>18.954000000000001</v>
      </c>
      <c r="W25" s="1">
        <v>26.491</v>
      </c>
      <c r="X25" s="1">
        <v>24.454000000000001</v>
      </c>
      <c r="Y25" s="1">
        <v>16.021000000000001</v>
      </c>
      <c r="Z25" s="1">
        <v>24.411000000000001</v>
      </c>
      <c r="AA25" s="1">
        <v>23.172999999999998</v>
      </c>
      <c r="AB25" s="1">
        <v>22.707999999999998</v>
      </c>
      <c r="AC25" s="1">
        <v>26.337</v>
      </c>
      <c r="AD25" s="1">
        <v>26.981999999999999</v>
      </c>
      <c r="AE25" s="1">
        <v>13.276</v>
      </c>
      <c r="AF25" s="1">
        <v>26.196999999999999</v>
      </c>
      <c r="AG25" s="1">
        <v>20.577999999999999</v>
      </c>
      <c r="AH25">
        <v>24.7</v>
      </c>
    </row>
    <row r="26" spans="1:34" ht="15" x14ac:dyDescent="0.25">
      <c r="A26" s="108">
        <v>46023</v>
      </c>
      <c r="B26" s="214"/>
      <c r="C26" s="204">
        <v>22</v>
      </c>
      <c r="D26" s="210">
        <v>22</v>
      </c>
      <c r="E26">
        <v>25.013999999999999</v>
      </c>
      <c r="F26">
        <v>27.373999999999999</v>
      </c>
      <c r="G26">
        <v>24.036000000000001</v>
      </c>
      <c r="H26" s="1">
        <v>24.625</v>
      </c>
      <c r="I26" s="1">
        <v>23.780999999999999</v>
      </c>
      <c r="J26" s="1">
        <v>30.597999999999999</v>
      </c>
      <c r="K26" s="1">
        <v>28.050999999999998</v>
      </c>
      <c r="L26" s="1">
        <v>22.443000000000001</v>
      </c>
      <c r="M26" s="1">
        <v>20.190000000000001</v>
      </c>
      <c r="N26" s="1">
        <v>19.516999999999999</v>
      </c>
      <c r="O26" s="1">
        <v>17.628</v>
      </c>
      <c r="P26" s="1">
        <v>20.195</v>
      </c>
      <c r="Q26" s="1">
        <v>43.417000000000002</v>
      </c>
      <c r="R26" s="1">
        <v>26.097000000000001</v>
      </c>
      <c r="S26" s="1">
        <v>23.742999999999999</v>
      </c>
      <c r="T26" s="1">
        <v>27.132999999999999</v>
      </c>
      <c r="U26" s="1">
        <v>26.776</v>
      </c>
      <c r="V26" s="1">
        <v>16.760999999999999</v>
      </c>
      <c r="W26" s="1">
        <v>22.298999999999999</v>
      </c>
      <c r="X26" s="1">
        <v>25.925000000000001</v>
      </c>
      <c r="Y26" s="1">
        <v>18.248999999999999</v>
      </c>
      <c r="Z26" s="1">
        <v>21.562999999999999</v>
      </c>
      <c r="AA26" s="1">
        <v>23.338000000000001</v>
      </c>
      <c r="AB26" s="1">
        <v>18.026</v>
      </c>
      <c r="AC26" s="1">
        <v>30.378</v>
      </c>
      <c r="AD26" s="1">
        <v>23.260999999999999</v>
      </c>
      <c r="AE26" s="1">
        <v>12.531000000000001</v>
      </c>
      <c r="AF26" s="1">
        <v>24.71</v>
      </c>
      <c r="AG26" s="1">
        <v>15.86</v>
      </c>
      <c r="AH26">
        <v>19.919</v>
      </c>
    </row>
    <row r="27" spans="1:34" ht="15" x14ac:dyDescent="0.25">
      <c r="A27" s="108">
        <v>46054</v>
      </c>
      <c r="B27" s="214"/>
      <c r="C27" s="204">
        <v>29</v>
      </c>
      <c r="D27" s="210">
        <v>29</v>
      </c>
      <c r="E27">
        <v>25.111999999999998</v>
      </c>
      <c r="F27">
        <v>25.873000000000001</v>
      </c>
      <c r="G27">
        <v>44.627000000000002</v>
      </c>
      <c r="H27" s="1">
        <v>35.348999999999997</v>
      </c>
      <c r="I27" s="1">
        <v>24.611000000000001</v>
      </c>
      <c r="J27" s="1">
        <v>27.759</v>
      </c>
      <c r="K27" s="1">
        <v>29.75</v>
      </c>
      <c r="L27" s="1">
        <v>24.995000000000001</v>
      </c>
      <c r="M27" s="1">
        <v>21.422999999999998</v>
      </c>
      <c r="N27" s="1">
        <v>18.587</v>
      </c>
      <c r="O27" s="1">
        <v>22.756</v>
      </c>
      <c r="P27" s="1">
        <v>21.596</v>
      </c>
      <c r="Q27" s="1">
        <v>51.484999999999999</v>
      </c>
      <c r="R27" s="1">
        <v>22.638000000000002</v>
      </c>
      <c r="S27" s="1">
        <v>35.320999999999998</v>
      </c>
      <c r="T27" s="1">
        <v>22.093</v>
      </c>
      <c r="U27" s="1">
        <v>33.887</v>
      </c>
      <c r="V27" s="1">
        <v>17.084</v>
      </c>
      <c r="W27" s="1">
        <v>23.940999999999999</v>
      </c>
      <c r="X27" s="1">
        <v>24.265999999999998</v>
      </c>
      <c r="Y27" s="1">
        <v>21.754000000000001</v>
      </c>
      <c r="Z27" s="1">
        <v>27.189</v>
      </c>
      <c r="AA27" s="1">
        <v>35.261000000000003</v>
      </c>
      <c r="AB27" s="1">
        <v>34.329000000000001</v>
      </c>
      <c r="AC27" s="1">
        <v>70.308999999999997</v>
      </c>
      <c r="AD27" s="1">
        <v>23.082999999999998</v>
      </c>
      <c r="AE27" s="1">
        <v>16.198</v>
      </c>
      <c r="AF27" s="1">
        <v>25.22</v>
      </c>
      <c r="AG27" s="1">
        <v>23.045999999999999</v>
      </c>
      <c r="AH27">
        <v>25.18</v>
      </c>
    </row>
    <row r="28" spans="1:34" ht="15" x14ac:dyDescent="0.25">
      <c r="A28" s="108">
        <v>46082</v>
      </c>
      <c r="B28" s="214"/>
      <c r="C28" s="204">
        <v>92</v>
      </c>
      <c r="D28" s="210">
        <v>92</v>
      </c>
      <c r="E28">
        <v>96.1</v>
      </c>
      <c r="F28">
        <v>74.652000000000001</v>
      </c>
      <c r="G28">
        <v>177.893</v>
      </c>
      <c r="H28" s="1">
        <v>44.896999999999998</v>
      </c>
      <c r="I28" s="1">
        <v>132.935</v>
      </c>
      <c r="J28" s="1">
        <v>73.614999999999995</v>
      </c>
      <c r="K28" s="1">
        <v>52.445</v>
      </c>
      <c r="L28" s="1">
        <v>45.448999999999998</v>
      </c>
      <c r="M28" s="1">
        <v>68.962999999999994</v>
      </c>
      <c r="N28" s="1">
        <v>28.399000000000001</v>
      </c>
      <c r="O28" s="1">
        <v>46.167999999999999</v>
      </c>
      <c r="P28" s="1">
        <v>97.594999999999999</v>
      </c>
      <c r="Q28" s="1">
        <v>112.06399999999999</v>
      </c>
      <c r="R28" s="1">
        <v>43.918999999999997</v>
      </c>
      <c r="S28" s="1">
        <v>124.316</v>
      </c>
      <c r="T28" s="1">
        <v>79.649000000000001</v>
      </c>
      <c r="U28" s="1">
        <v>74.72</v>
      </c>
      <c r="V28" s="1">
        <v>46.19</v>
      </c>
      <c r="W28" s="1">
        <v>55.561999999999998</v>
      </c>
      <c r="X28" s="1">
        <v>61.036999999999999</v>
      </c>
      <c r="Y28" s="1">
        <v>40.258000000000003</v>
      </c>
      <c r="Z28" s="1">
        <v>53.588000000000001</v>
      </c>
      <c r="AA28" s="1">
        <v>68.8</v>
      </c>
      <c r="AB28" s="1">
        <v>55.777000000000001</v>
      </c>
      <c r="AC28" s="1">
        <v>173.39500000000001</v>
      </c>
      <c r="AD28" s="1">
        <v>35.322000000000003</v>
      </c>
      <c r="AE28" s="1">
        <v>91.218000000000004</v>
      </c>
      <c r="AF28" s="1">
        <v>49.345999999999997</v>
      </c>
      <c r="AG28" s="1">
        <v>36.936999999999998</v>
      </c>
      <c r="AH28">
        <v>56.655999999999999</v>
      </c>
    </row>
    <row r="29" spans="1:34" ht="15" x14ac:dyDescent="0.25">
      <c r="A29" s="108">
        <v>46113</v>
      </c>
      <c r="B29" s="214"/>
      <c r="C29" s="204">
        <v>147</v>
      </c>
      <c r="D29" s="210">
        <v>147</v>
      </c>
      <c r="E29">
        <v>258.78300000000002</v>
      </c>
      <c r="F29">
        <v>169.011</v>
      </c>
      <c r="G29">
        <v>200.74700000000001</v>
      </c>
      <c r="H29" s="1">
        <v>85.084999999999994</v>
      </c>
      <c r="I29" s="1">
        <v>219.20400000000001</v>
      </c>
      <c r="J29" s="1">
        <v>143.26400000000001</v>
      </c>
      <c r="K29" s="1">
        <v>107.851</v>
      </c>
      <c r="L29" s="1">
        <v>114.32899999999999</v>
      </c>
      <c r="M29" s="1">
        <v>190.202</v>
      </c>
      <c r="N29" s="1">
        <v>59.868000000000002</v>
      </c>
      <c r="O29" s="1">
        <v>64.501999999999995</v>
      </c>
      <c r="P29" s="1">
        <v>199.81299999999999</v>
      </c>
      <c r="Q29" s="1">
        <v>304.96899999999999</v>
      </c>
      <c r="R29" s="1">
        <v>137.40299999999999</v>
      </c>
      <c r="S29" s="1">
        <v>142.244</v>
      </c>
      <c r="T29" s="1">
        <v>270.452</v>
      </c>
      <c r="U29" s="1">
        <v>118.95099999999999</v>
      </c>
      <c r="V29" s="1">
        <v>150.36500000000001</v>
      </c>
      <c r="W29" s="1">
        <v>108.78400000000001</v>
      </c>
      <c r="X29" s="1">
        <v>155.32</v>
      </c>
      <c r="Y29" s="1">
        <v>50.966999999999999</v>
      </c>
      <c r="Z29" s="1">
        <v>91.783000000000001</v>
      </c>
      <c r="AA29" s="1">
        <v>65.635999999999996</v>
      </c>
      <c r="AB29" s="1">
        <v>93.34</v>
      </c>
      <c r="AC29" s="1">
        <v>196.322</v>
      </c>
      <c r="AD29" s="1">
        <v>65.569999999999993</v>
      </c>
      <c r="AE29" s="1">
        <v>182.42099999999999</v>
      </c>
      <c r="AF29" s="1">
        <v>65.308999999999997</v>
      </c>
      <c r="AG29" s="1">
        <v>65.906000000000006</v>
      </c>
      <c r="AH29">
        <v>214.952</v>
      </c>
    </row>
    <row r="30" spans="1:34" ht="15" x14ac:dyDescent="0.25">
      <c r="A30" s="108">
        <v>46143</v>
      </c>
      <c r="B30" s="214"/>
      <c r="C30" s="204">
        <v>251</v>
      </c>
      <c r="D30" s="210">
        <v>251</v>
      </c>
      <c r="E30">
        <v>441.55200000000002</v>
      </c>
      <c r="F30">
        <v>297.62200000000001</v>
      </c>
      <c r="G30">
        <v>335.77100000000002</v>
      </c>
      <c r="H30" s="1">
        <v>205.90600000000001</v>
      </c>
      <c r="I30" s="1">
        <v>383.31200000000001</v>
      </c>
      <c r="J30" s="1">
        <v>257.529</v>
      </c>
      <c r="K30" s="1">
        <v>288.61799999999999</v>
      </c>
      <c r="L30" s="1">
        <v>186.23500000000001</v>
      </c>
      <c r="M30" s="1">
        <v>430.72500000000002</v>
      </c>
      <c r="N30" s="1">
        <v>60.994</v>
      </c>
      <c r="O30" s="1">
        <v>179.976</v>
      </c>
      <c r="P30" s="1">
        <v>292.45800000000003</v>
      </c>
      <c r="Q30" s="1">
        <v>522.37599999999998</v>
      </c>
      <c r="R30" s="1">
        <v>230.35</v>
      </c>
      <c r="S30" s="1">
        <v>281.44799999999998</v>
      </c>
      <c r="T30" s="1">
        <v>365.33600000000001</v>
      </c>
      <c r="U30" s="1">
        <v>377.52199999999999</v>
      </c>
      <c r="V30" s="1">
        <v>211.84399999999999</v>
      </c>
      <c r="W30" s="1">
        <v>187.44200000000001</v>
      </c>
      <c r="X30" s="1">
        <v>206.48500000000001</v>
      </c>
      <c r="Y30" s="1">
        <v>134.33799999999999</v>
      </c>
      <c r="Z30" s="1">
        <v>190.923</v>
      </c>
      <c r="AA30" s="1">
        <v>172.57400000000001</v>
      </c>
      <c r="AB30" s="1">
        <v>191.53899999999999</v>
      </c>
      <c r="AC30" s="1">
        <v>230.91800000000001</v>
      </c>
      <c r="AD30" s="1">
        <v>132.67599999999999</v>
      </c>
      <c r="AE30" s="1">
        <v>313.06400000000002</v>
      </c>
      <c r="AF30" s="1">
        <v>175.172</v>
      </c>
      <c r="AG30" s="1">
        <v>177.12799999999999</v>
      </c>
      <c r="AH30">
        <v>317.57600000000002</v>
      </c>
    </row>
    <row r="31" spans="1:34" ht="15" x14ac:dyDescent="0.25">
      <c r="A31" s="108">
        <v>46174</v>
      </c>
      <c r="B31" s="214"/>
      <c r="C31" s="204">
        <v>187</v>
      </c>
      <c r="D31" s="210">
        <v>187</v>
      </c>
      <c r="E31">
        <v>355.83</v>
      </c>
      <c r="F31">
        <v>213.63399999999999</v>
      </c>
      <c r="G31">
        <v>428.75099999999998</v>
      </c>
      <c r="H31" s="1">
        <v>66.013999999999996</v>
      </c>
      <c r="I31" s="1">
        <v>371.40300000000002</v>
      </c>
      <c r="J31" s="1">
        <v>170.26599999999999</v>
      </c>
      <c r="K31" s="1">
        <v>304.178</v>
      </c>
      <c r="L31" s="1">
        <v>52.881999999999998</v>
      </c>
      <c r="M31" s="1">
        <v>203.22499999999999</v>
      </c>
      <c r="N31" s="1">
        <v>13.333</v>
      </c>
      <c r="O31" s="1">
        <v>110.164</v>
      </c>
      <c r="P31" s="1">
        <v>131.75299999999999</v>
      </c>
      <c r="Q31" s="1">
        <v>370.589</v>
      </c>
      <c r="R31" s="1">
        <v>75.545000000000002</v>
      </c>
      <c r="S31" s="1">
        <v>162.24700000000001</v>
      </c>
      <c r="T31" s="1">
        <v>342.11</v>
      </c>
      <c r="U31" s="1">
        <v>161.58000000000001</v>
      </c>
      <c r="V31" s="1">
        <v>218.24</v>
      </c>
      <c r="W31" s="1">
        <v>243.09399999999999</v>
      </c>
      <c r="X31" s="1">
        <v>65.287000000000006</v>
      </c>
      <c r="Y31" s="1">
        <v>81.951999999999998</v>
      </c>
      <c r="Z31" s="1">
        <v>172.52799999999999</v>
      </c>
      <c r="AA31" s="1">
        <v>226.06800000000001</v>
      </c>
      <c r="AB31" s="1">
        <v>222.66300000000001</v>
      </c>
      <c r="AC31" s="1">
        <v>223.34700000000001</v>
      </c>
      <c r="AD31" s="1">
        <v>30.54</v>
      </c>
      <c r="AE31" s="1">
        <v>376.255</v>
      </c>
      <c r="AF31" s="1">
        <v>68.242000000000004</v>
      </c>
      <c r="AG31" s="1">
        <v>259.99299999999999</v>
      </c>
      <c r="AH31">
        <v>147.53299999999999</v>
      </c>
    </row>
    <row r="32" spans="1:34" ht="15" x14ac:dyDescent="0.25">
      <c r="A32" s="108">
        <v>46204</v>
      </c>
      <c r="B32" s="214"/>
      <c r="C32" s="204">
        <v>33</v>
      </c>
      <c r="D32" s="210">
        <v>33</v>
      </c>
      <c r="E32">
        <v>102.124</v>
      </c>
      <c r="F32">
        <v>21.603999999999999</v>
      </c>
      <c r="G32">
        <v>260.113</v>
      </c>
      <c r="H32" s="1">
        <v>12.848000000000001</v>
      </c>
      <c r="I32" s="1">
        <v>90.191999999999993</v>
      </c>
      <c r="J32" s="1">
        <v>72.882999999999996</v>
      </c>
      <c r="K32" s="1">
        <v>177.16</v>
      </c>
      <c r="L32" s="1">
        <v>-7.7450000000000001</v>
      </c>
      <c r="M32" s="1">
        <v>30.835000000000001</v>
      </c>
      <c r="N32" s="1">
        <v>18.119</v>
      </c>
      <c r="O32" s="1">
        <v>-4.4859999999999998</v>
      </c>
      <c r="P32" s="1">
        <v>26.98</v>
      </c>
      <c r="Q32" s="1">
        <v>106.884</v>
      </c>
      <c r="R32" s="1">
        <v>25.995999999999999</v>
      </c>
      <c r="S32" s="1">
        <v>23.241</v>
      </c>
      <c r="T32" s="1">
        <v>90.724000000000004</v>
      </c>
      <c r="U32" s="1">
        <v>36.780999999999999</v>
      </c>
      <c r="V32" s="1">
        <v>30.893999999999998</v>
      </c>
      <c r="W32" s="1">
        <v>54.902999999999999</v>
      </c>
      <c r="X32" s="1">
        <v>6.2140000000000004</v>
      </c>
      <c r="Y32" s="1">
        <v>26.300999999999998</v>
      </c>
      <c r="Z32" s="1">
        <v>14.01</v>
      </c>
      <c r="AA32" s="1">
        <v>33.792000000000002</v>
      </c>
      <c r="AB32" s="1">
        <v>24.774000000000001</v>
      </c>
      <c r="AC32" s="1">
        <v>34.646000000000001</v>
      </c>
      <c r="AD32" s="1">
        <v>20.523</v>
      </c>
      <c r="AE32" s="1">
        <v>137.286</v>
      </c>
      <c r="AF32" s="1">
        <v>1.2529999999999999</v>
      </c>
      <c r="AG32" s="1">
        <v>100.79900000000001</v>
      </c>
      <c r="AH32">
        <v>51.29</v>
      </c>
    </row>
    <row r="33" spans="1:34" ht="15" x14ac:dyDescent="0.25">
      <c r="A33" s="108">
        <v>46235</v>
      </c>
      <c r="B33" s="215"/>
      <c r="C33" s="207">
        <v>24</v>
      </c>
      <c r="D33" s="210">
        <v>24</v>
      </c>
      <c r="E33">
        <v>72.861999999999995</v>
      </c>
      <c r="F33">
        <v>9.5640000000000001</v>
      </c>
      <c r="G33">
        <v>76.742999999999995</v>
      </c>
      <c r="H33" s="1">
        <v>-2.3980000000000001</v>
      </c>
      <c r="I33" s="1">
        <v>76.274000000000001</v>
      </c>
      <c r="J33" s="1">
        <v>24.25</v>
      </c>
      <c r="K33" s="1">
        <v>125.843</v>
      </c>
      <c r="L33" s="1">
        <v>-5.4320000000000004</v>
      </c>
      <c r="M33" s="1">
        <v>41.02</v>
      </c>
      <c r="N33" s="1">
        <v>18.030999999999999</v>
      </c>
      <c r="O33" s="1">
        <v>15.859</v>
      </c>
      <c r="P33" s="1">
        <v>-0.182</v>
      </c>
      <c r="Q33" s="1">
        <v>36.031999999999996</v>
      </c>
      <c r="R33" s="1">
        <v>36.823999999999998</v>
      </c>
      <c r="S33" s="1">
        <v>42.448999999999998</v>
      </c>
      <c r="T33" s="1">
        <v>38.807000000000002</v>
      </c>
      <c r="U33" s="1">
        <v>1.7999999999999999E-2</v>
      </c>
      <c r="V33" s="1">
        <v>35.363999999999997</v>
      </c>
      <c r="W33" s="1">
        <v>11.304</v>
      </c>
      <c r="X33" s="1">
        <v>-7.7270000000000003</v>
      </c>
      <c r="Y33" s="1">
        <v>38.969000000000001</v>
      </c>
      <c r="Z33" s="1">
        <v>9.2550000000000008</v>
      </c>
      <c r="AA33" s="1">
        <v>4.9800000000000004</v>
      </c>
      <c r="AB33" s="1">
        <v>27.263000000000002</v>
      </c>
      <c r="AC33" s="1">
        <v>24.731999999999999</v>
      </c>
      <c r="AD33" s="1">
        <v>18.143999999999998</v>
      </c>
      <c r="AE33" s="1">
        <v>36.195999999999998</v>
      </c>
      <c r="AF33" s="1">
        <v>6.5149999999999997</v>
      </c>
      <c r="AG33" s="1">
        <v>39.51</v>
      </c>
      <c r="AH33">
        <v>59.231999999999999</v>
      </c>
    </row>
    <row r="34" spans="1:34" ht="15" x14ac:dyDescent="0.25">
      <c r="A34" s="108">
        <v>46266</v>
      </c>
      <c r="B34" s="214"/>
      <c r="C34" s="204">
        <v>31</v>
      </c>
      <c r="D34" s="210">
        <v>31</v>
      </c>
      <c r="E34">
        <v>95.164000000000001</v>
      </c>
      <c r="F34">
        <v>53.414999999999999</v>
      </c>
      <c r="G34">
        <v>39.139000000000003</v>
      </c>
      <c r="H34" s="1">
        <v>20.888999999999999</v>
      </c>
      <c r="I34" s="1">
        <v>83.225999999999999</v>
      </c>
      <c r="J34" s="1">
        <v>13.443</v>
      </c>
      <c r="K34" s="1">
        <v>78.891999999999996</v>
      </c>
      <c r="L34" s="1">
        <v>13.853</v>
      </c>
      <c r="M34" s="1">
        <v>9.1379999999999999</v>
      </c>
      <c r="N34" s="1">
        <v>27.611999999999998</v>
      </c>
      <c r="O34" s="1">
        <v>50.984000000000002</v>
      </c>
      <c r="P34" s="1">
        <v>52.05</v>
      </c>
      <c r="Q34" s="1">
        <v>19.606000000000002</v>
      </c>
      <c r="R34" s="1">
        <v>41.722000000000001</v>
      </c>
      <c r="S34" s="1">
        <v>32.457999999999998</v>
      </c>
      <c r="T34" s="1">
        <v>37.366999999999997</v>
      </c>
      <c r="U34" s="1">
        <v>8.3550000000000004</v>
      </c>
      <c r="V34" s="1">
        <v>44.290999999999997</v>
      </c>
      <c r="W34" s="1">
        <v>14.763999999999999</v>
      </c>
      <c r="X34" s="1">
        <v>19.239000000000001</v>
      </c>
      <c r="Y34" s="1">
        <v>98.132000000000005</v>
      </c>
      <c r="Z34" s="1">
        <v>16.03</v>
      </c>
      <c r="AA34" s="1">
        <v>8.5039999999999996</v>
      </c>
      <c r="AB34" s="1">
        <v>11.337</v>
      </c>
      <c r="AC34" s="1">
        <v>12.859</v>
      </c>
      <c r="AD34" s="1">
        <v>17.100999999999999</v>
      </c>
      <c r="AE34" s="1">
        <v>8.4350000000000005</v>
      </c>
      <c r="AF34" s="1">
        <v>21.518000000000001</v>
      </c>
      <c r="AG34" s="1">
        <v>66.933999999999997</v>
      </c>
      <c r="AH34">
        <v>40.569000000000003</v>
      </c>
    </row>
    <row r="35" spans="1:34" ht="15" x14ac:dyDescent="0.25">
      <c r="A35" s="108">
        <v>46296</v>
      </c>
      <c r="B35" s="214"/>
      <c r="C35" s="204">
        <v>21</v>
      </c>
      <c r="D35" s="210">
        <v>35</v>
      </c>
      <c r="E35">
        <v>36.832000000000001</v>
      </c>
      <c r="F35">
        <v>48.936999999999998</v>
      </c>
      <c r="G35">
        <v>36.890999999999998</v>
      </c>
      <c r="H35" s="1">
        <v>35.326999999999998</v>
      </c>
      <c r="I35" s="1">
        <v>104.595</v>
      </c>
      <c r="J35" s="1">
        <v>47.933</v>
      </c>
      <c r="K35" s="1">
        <v>28.167999999999999</v>
      </c>
      <c r="L35" s="1">
        <v>34.393999999999998</v>
      </c>
      <c r="M35" s="1">
        <v>13.749000000000001</v>
      </c>
      <c r="N35" s="1">
        <v>30.236999999999998</v>
      </c>
      <c r="O35" s="1">
        <v>22.628</v>
      </c>
      <c r="P35" s="1">
        <v>69.733999999999995</v>
      </c>
      <c r="Q35" s="1">
        <v>82.358000000000004</v>
      </c>
      <c r="R35" s="1">
        <v>129.94</v>
      </c>
      <c r="S35" s="1">
        <v>51.207999999999998</v>
      </c>
      <c r="T35" s="1">
        <v>31.16</v>
      </c>
      <c r="U35" s="1">
        <v>25.771999999999998</v>
      </c>
      <c r="V35" s="1">
        <v>34.706000000000003</v>
      </c>
      <c r="W35" s="1">
        <v>64.489999999999995</v>
      </c>
      <c r="X35" s="1">
        <v>15.837</v>
      </c>
      <c r="Y35" s="1">
        <v>56.97</v>
      </c>
      <c r="Z35" s="1">
        <v>55.076999999999998</v>
      </c>
      <c r="AA35" s="1">
        <v>25.076000000000001</v>
      </c>
      <c r="AB35" s="1">
        <v>20.765999999999998</v>
      </c>
      <c r="AC35" s="1">
        <v>45.933999999999997</v>
      </c>
      <c r="AD35" s="1">
        <v>24.672999999999998</v>
      </c>
      <c r="AE35" s="1">
        <v>15.118</v>
      </c>
      <c r="AF35" s="1">
        <v>22.076000000000001</v>
      </c>
      <c r="AG35" s="1">
        <v>23.388999999999999</v>
      </c>
      <c r="AH35">
        <v>20.434999999999999</v>
      </c>
    </row>
    <row r="36" spans="1:34" ht="15" x14ac:dyDescent="0.25">
      <c r="A36" s="108">
        <v>46327</v>
      </c>
      <c r="B36" s="214"/>
      <c r="C36" s="208">
        <v>24</v>
      </c>
      <c r="D36" s="211">
        <v>30</v>
      </c>
      <c r="E36" s="1">
        <v>33.274999999999999</v>
      </c>
      <c r="F36" s="1">
        <v>45.646999999999998</v>
      </c>
      <c r="G36" s="1">
        <v>31.57</v>
      </c>
      <c r="H36" s="1">
        <v>39.686</v>
      </c>
      <c r="I36" s="1">
        <v>48.066000000000003</v>
      </c>
      <c r="J36" s="1">
        <v>68.447999999999993</v>
      </c>
      <c r="K36" s="1">
        <v>23.308</v>
      </c>
      <c r="L36" s="1">
        <v>28.838999999999999</v>
      </c>
      <c r="M36" s="1">
        <v>21.036999999999999</v>
      </c>
      <c r="N36" s="1">
        <v>29.39</v>
      </c>
      <c r="O36" s="1">
        <v>25.568000000000001</v>
      </c>
      <c r="P36" s="1">
        <v>48.640999999999998</v>
      </c>
      <c r="Q36" s="1">
        <v>46.606999999999999</v>
      </c>
      <c r="R36" s="1">
        <v>51.473999999999997</v>
      </c>
      <c r="S36" s="1">
        <v>26.4</v>
      </c>
      <c r="T36" s="1">
        <v>38.64</v>
      </c>
      <c r="U36" s="1">
        <v>28.870999999999999</v>
      </c>
      <c r="V36" s="1">
        <v>30.498999999999999</v>
      </c>
      <c r="W36" s="1">
        <v>36.237000000000002</v>
      </c>
      <c r="X36" s="1">
        <v>16.553000000000001</v>
      </c>
      <c r="Y36" s="1">
        <v>32.804000000000002</v>
      </c>
      <c r="Z36" s="1">
        <v>30.736999999999998</v>
      </c>
      <c r="AA36" s="1">
        <v>30.471</v>
      </c>
      <c r="AB36" s="1">
        <v>23.271000000000001</v>
      </c>
      <c r="AC36" s="1">
        <v>30.597000000000001</v>
      </c>
      <c r="AD36" s="1">
        <v>19.869</v>
      </c>
      <c r="AE36">
        <v>23.305</v>
      </c>
      <c r="AF36" s="1">
        <v>28.215</v>
      </c>
      <c r="AG36" s="1">
        <v>28.42</v>
      </c>
      <c r="AH36" s="1">
        <v>25.949000000000002</v>
      </c>
    </row>
    <row r="37" spans="1:34" ht="15" x14ac:dyDescent="0.25">
      <c r="A37" s="108">
        <v>46357</v>
      </c>
      <c r="B37" s="216"/>
      <c r="C37" s="208">
        <v>24</v>
      </c>
      <c r="D37" s="211">
        <v>24</v>
      </c>
      <c r="E37" s="1">
        <v>28.827999999999999</v>
      </c>
      <c r="F37" s="1">
        <v>31.055</v>
      </c>
      <c r="G37" s="1">
        <v>27.565999999999999</v>
      </c>
      <c r="H37" s="1">
        <v>32.07</v>
      </c>
      <c r="I37" s="1">
        <v>34.179000000000002</v>
      </c>
      <c r="J37" s="1">
        <v>39.792999999999999</v>
      </c>
      <c r="K37" s="1">
        <v>20.57</v>
      </c>
      <c r="L37" s="1">
        <v>21.474</v>
      </c>
      <c r="M37" s="1">
        <v>20.241</v>
      </c>
      <c r="N37" s="1">
        <v>18.93</v>
      </c>
      <c r="O37" s="1">
        <v>23.745999999999999</v>
      </c>
      <c r="P37" s="1">
        <v>31.858000000000001</v>
      </c>
      <c r="Q37" s="1">
        <v>30.446000000000002</v>
      </c>
      <c r="R37" s="1">
        <v>30.425000000000001</v>
      </c>
      <c r="S37" s="1">
        <v>44.206000000000003</v>
      </c>
      <c r="T37" s="1">
        <v>30.164999999999999</v>
      </c>
      <c r="U37" s="1">
        <v>22.212</v>
      </c>
      <c r="V37" s="1">
        <v>26.870999999999999</v>
      </c>
      <c r="W37" s="1">
        <v>25.462</v>
      </c>
      <c r="X37" s="1">
        <v>16.244</v>
      </c>
      <c r="Y37" s="1">
        <v>25.38</v>
      </c>
      <c r="Z37" s="1">
        <v>23.033000000000001</v>
      </c>
      <c r="AA37" s="1">
        <v>22.890999999999998</v>
      </c>
      <c r="AB37" s="1">
        <v>26.300999999999998</v>
      </c>
      <c r="AC37" s="1">
        <v>27.670999999999999</v>
      </c>
      <c r="AD37" s="1">
        <v>16.045000000000002</v>
      </c>
      <c r="AE37">
        <v>25.899000000000001</v>
      </c>
      <c r="AF37" s="1">
        <v>22.166</v>
      </c>
      <c r="AG37" s="1">
        <v>25.338000000000001</v>
      </c>
      <c r="AH37" s="1">
        <v>22.294</v>
      </c>
    </row>
    <row r="38" spans="1:34" ht="15" x14ac:dyDescent="0.25">
      <c r="A38" s="108">
        <v>46388</v>
      </c>
      <c r="B38" s="216"/>
      <c r="C38" s="208">
        <v>22</v>
      </c>
      <c r="D38" s="211">
        <v>22</v>
      </c>
      <c r="E38" s="1">
        <v>27.849</v>
      </c>
      <c r="F38" s="1">
        <v>26.42</v>
      </c>
      <c r="G38" s="1">
        <v>24.783000000000001</v>
      </c>
      <c r="H38" s="1">
        <v>25.23</v>
      </c>
      <c r="I38" s="1">
        <v>30.899000000000001</v>
      </c>
      <c r="J38" s="1">
        <v>29.577000000000002</v>
      </c>
      <c r="K38" s="1">
        <v>22.88</v>
      </c>
      <c r="L38" s="1">
        <v>20.611000000000001</v>
      </c>
      <c r="M38" s="1">
        <v>19.431999999999999</v>
      </c>
      <c r="N38" s="1">
        <v>19.111999999999998</v>
      </c>
      <c r="O38" s="1">
        <v>19.667000000000002</v>
      </c>
      <c r="P38" s="1">
        <v>43.468000000000004</v>
      </c>
      <c r="Q38" s="1">
        <v>26.542000000000002</v>
      </c>
      <c r="R38" s="1">
        <v>26.065999999999999</v>
      </c>
      <c r="S38" s="1">
        <v>26.614000000000001</v>
      </c>
      <c r="T38" s="1">
        <v>27.11</v>
      </c>
      <c r="U38" s="1">
        <v>19.463999999999999</v>
      </c>
      <c r="V38" s="1">
        <v>22.635000000000002</v>
      </c>
      <c r="W38" s="1">
        <v>26.998000000000001</v>
      </c>
      <c r="X38" s="1">
        <v>18.463000000000001</v>
      </c>
      <c r="Y38" s="1">
        <v>22.206</v>
      </c>
      <c r="Z38" s="1">
        <v>23.209</v>
      </c>
      <c r="AA38" s="1">
        <v>18.18</v>
      </c>
      <c r="AB38" s="1">
        <v>30.355</v>
      </c>
      <c r="AC38" s="1">
        <v>23.544</v>
      </c>
      <c r="AD38" s="1">
        <v>15.154999999999999</v>
      </c>
      <c r="AE38">
        <v>24.417000000000002</v>
      </c>
      <c r="AF38" s="1">
        <v>17.309999999999999</v>
      </c>
      <c r="AG38" s="1">
        <v>20.106999999999999</v>
      </c>
      <c r="AH38" s="1">
        <v>25.021000000000001</v>
      </c>
    </row>
    <row r="39" spans="1:34" ht="15" x14ac:dyDescent="0.25">
      <c r="A39" s="108">
        <v>46419</v>
      </c>
      <c r="B39" s="216"/>
      <c r="C39" s="208">
        <v>29</v>
      </c>
      <c r="D39" s="211">
        <v>29</v>
      </c>
      <c r="E39" s="1">
        <v>26.007000000000001</v>
      </c>
      <c r="F39" s="1">
        <v>48.131999999999998</v>
      </c>
      <c r="G39" s="1">
        <v>35.554000000000002</v>
      </c>
      <c r="H39" s="1">
        <v>25.939</v>
      </c>
      <c r="I39" s="1">
        <v>27.937999999999999</v>
      </c>
      <c r="J39" s="1">
        <v>31.428000000000001</v>
      </c>
      <c r="K39" s="1">
        <v>25.436</v>
      </c>
      <c r="L39" s="1">
        <v>21.818999999999999</v>
      </c>
      <c r="M39" s="1">
        <v>18.274000000000001</v>
      </c>
      <c r="N39" s="1">
        <v>24.347000000000001</v>
      </c>
      <c r="O39" s="1">
        <v>21.094999999999999</v>
      </c>
      <c r="P39" s="1">
        <v>51.570999999999998</v>
      </c>
      <c r="Q39" s="1">
        <v>22.702999999999999</v>
      </c>
      <c r="R39" s="1">
        <v>38.234999999999999</v>
      </c>
      <c r="S39" s="1">
        <v>21.681999999999999</v>
      </c>
      <c r="T39" s="1">
        <v>34.344000000000001</v>
      </c>
      <c r="U39" s="1">
        <v>19.437000000000001</v>
      </c>
      <c r="V39" s="1">
        <v>24.279</v>
      </c>
      <c r="W39" s="1">
        <v>25.26</v>
      </c>
      <c r="X39" s="1">
        <v>21.978000000000002</v>
      </c>
      <c r="Y39" s="1">
        <v>27.181999999999999</v>
      </c>
      <c r="Z39" s="1">
        <v>35.122999999999998</v>
      </c>
      <c r="AA39" s="1">
        <v>34.526000000000003</v>
      </c>
      <c r="AB39" s="1">
        <v>70.373999999999995</v>
      </c>
      <c r="AC39" s="1">
        <v>23.166</v>
      </c>
      <c r="AD39" s="1">
        <v>18.716999999999999</v>
      </c>
      <c r="AE39">
        <v>24.925000000000001</v>
      </c>
      <c r="AF39" s="1">
        <v>24.463000000000001</v>
      </c>
      <c r="AG39" s="1">
        <v>25.576000000000001</v>
      </c>
      <c r="AH39" s="1">
        <v>25.123999999999999</v>
      </c>
    </row>
    <row r="40" spans="1:34" ht="15" x14ac:dyDescent="0.25">
      <c r="A40" s="108">
        <v>46447</v>
      </c>
      <c r="B40" s="216"/>
      <c r="C40" s="208">
        <v>92</v>
      </c>
      <c r="D40" s="211">
        <v>92</v>
      </c>
      <c r="E40" s="1">
        <v>75.691999999999993</v>
      </c>
      <c r="F40" s="1">
        <v>187.06899999999999</v>
      </c>
      <c r="G40" s="1">
        <v>45.140999999999998</v>
      </c>
      <c r="H40" s="1">
        <v>137.66800000000001</v>
      </c>
      <c r="I40" s="1">
        <v>72.682000000000002</v>
      </c>
      <c r="J40" s="1">
        <v>53.847000000000001</v>
      </c>
      <c r="K40" s="1">
        <v>46.228000000000002</v>
      </c>
      <c r="L40" s="1">
        <v>69.870999999999995</v>
      </c>
      <c r="M40" s="1">
        <v>27.356999999999999</v>
      </c>
      <c r="N40" s="1">
        <v>48.625</v>
      </c>
      <c r="O40" s="1">
        <v>96.311000000000007</v>
      </c>
      <c r="P40" s="1">
        <v>112.21299999999999</v>
      </c>
      <c r="Q40" s="1">
        <v>43.383000000000003</v>
      </c>
      <c r="R40" s="1">
        <v>129.32</v>
      </c>
      <c r="S40" s="1">
        <v>78.519000000000005</v>
      </c>
      <c r="T40" s="1">
        <v>75.620999999999995</v>
      </c>
      <c r="U40" s="1">
        <v>49.25</v>
      </c>
      <c r="V40" s="1">
        <v>56.189</v>
      </c>
      <c r="W40" s="1">
        <v>62.618000000000002</v>
      </c>
      <c r="X40" s="1">
        <v>40.628999999999998</v>
      </c>
      <c r="Y40" s="1">
        <v>54.600999999999999</v>
      </c>
      <c r="Z40" s="1">
        <v>68.558000000000007</v>
      </c>
      <c r="AA40" s="1">
        <v>56.097000000000001</v>
      </c>
      <c r="AB40" s="1">
        <v>173.27099999999999</v>
      </c>
      <c r="AC40" s="1">
        <v>35.284999999999997</v>
      </c>
      <c r="AD40" s="1">
        <v>99.977000000000004</v>
      </c>
      <c r="AE40">
        <v>48.887999999999998</v>
      </c>
      <c r="AF40" s="1">
        <v>39.173999999999999</v>
      </c>
      <c r="AG40" s="1">
        <v>55.552</v>
      </c>
      <c r="AH40" s="1">
        <v>96.11</v>
      </c>
    </row>
    <row r="41" spans="1:34" ht="15" x14ac:dyDescent="0.25">
      <c r="A41" s="108">
        <v>46478</v>
      </c>
      <c r="B41" s="216"/>
      <c r="C41" s="208">
        <v>147</v>
      </c>
      <c r="D41" s="211">
        <v>147</v>
      </c>
      <c r="E41" s="1">
        <v>166.25899999999999</v>
      </c>
      <c r="F41" s="1">
        <v>206.81</v>
      </c>
      <c r="G41" s="1">
        <v>85.26</v>
      </c>
      <c r="H41" s="1">
        <v>223.63300000000001</v>
      </c>
      <c r="I41" s="1">
        <v>141.75</v>
      </c>
      <c r="J41" s="1">
        <v>110.096</v>
      </c>
      <c r="K41" s="1">
        <v>115.087</v>
      </c>
      <c r="L41" s="1">
        <v>191.65600000000001</v>
      </c>
      <c r="M41" s="1">
        <v>60.07</v>
      </c>
      <c r="N41" s="1">
        <v>66.304000000000002</v>
      </c>
      <c r="O41" s="1">
        <v>198.429</v>
      </c>
      <c r="P41" s="1">
        <v>305.13299999999998</v>
      </c>
      <c r="Q41" s="1">
        <v>134.762</v>
      </c>
      <c r="R41" s="1">
        <v>145.465</v>
      </c>
      <c r="S41" s="1">
        <v>267.69600000000003</v>
      </c>
      <c r="T41" s="1">
        <v>119.809</v>
      </c>
      <c r="U41" s="1">
        <v>154.89099999999999</v>
      </c>
      <c r="V41" s="1">
        <v>109.47799999999999</v>
      </c>
      <c r="W41" s="1">
        <v>156.47999999999999</v>
      </c>
      <c r="X41" s="1">
        <v>51.325000000000003</v>
      </c>
      <c r="Y41" s="1">
        <v>92.340999999999994</v>
      </c>
      <c r="Z41" s="1">
        <v>65.507000000000005</v>
      </c>
      <c r="AA41" s="1">
        <v>93.653999999999996</v>
      </c>
      <c r="AB41" s="1">
        <v>196.09200000000001</v>
      </c>
      <c r="AC41" s="1">
        <v>63.027999999999999</v>
      </c>
      <c r="AD41" s="1">
        <v>190.44900000000001</v>
      </c>
      <c r="AE41">
        <v>64.91</v>
      </c>
      <c r="AF41" s="1">
        <v>67.864000000000004</v>
      </c>
      <c r="AG41" s="1">
        <v>210.99700000000001</v>
      </c>
      <c r="AH41" s="1">
        <v>258.60899999999998</v>
      </c>
    </row>
    <row r="42" spans="1:34" ht="15" x14ac:dyDescent="0.25">
      <c r="A42" s="108">
        <v>46508</v>
      </c>
      <c r="B42" s="216"/>
      <c r="C42" s="208">
        <v>251</v>
      </c>
      <c r="D42" s="211">
        <v>251</v>
      </c>
      <c r="E42" s="1">
        <v>294.05799999999999</v>
      </c>
      <c r="F42" s="1">
        <v>339.17700000000002</v>
      </c>
      <c r="G42" s="1">
        <v>206.042</v>
      </c>
      <c r="H42" s="1">
        <v>385.392</v>
      </c>
      <c r="I42" s="1">
        <v>252.21899999999999</v>
      </c>
      <c r="J42" s="1">
        <v>290.55</v>
      </c>
      <c r="K42" s="1">
        <v>186.58500000000001</v>
      </c>
      <c r="L42" s="1">
        <v>431.471</v>
      </c>
      <c r="M42" s="1">
        <v>60.442</v>
      </c>
      <c r="N42" s="1">
        <v>181.428</v>
      </c>
      <c r="O42" s="1">
        <v>291.827</v>
      </c>
      <c r="P42" s="1">
        <v>522.41200000000003</v>
      </c>
      <c r="Q42" s="1">
        <v>230.755</v>
      </c>
      <c r="R42" s="1">
        <v>284.012</v>
      </c>
      <c r="S42" s="1">
        <v>364.42200000000003</v>
      </c>
      <c r="T42" s="1">
        <v>378.03800000000001</v>
      </c>
      <c r="U42" s="1">
        <v>209.023</v>
      </c>
      <c r="V42" s="1">
        <v>187.941</v>
      </c>
      <c r="W42" s="1">
        <v>207.21799999999999</v>
      </c>
      <c r="X42" s="1">
        <v>134.63200000000001</v>
      </c>
      <c r="Y42" s="1">
        <v>181.15799999999999</v>
      </c>
      <c r="Z42" s="1">
        <v>172.39</v>
      </c>
      <c r="AA42" s="1">
        <v>191.79900000000001</v>
      </c>
      <c r="AB42" s="1">
        <v>230.85499999999999</v>
      </c>
      <c r="AC42" s="1">
        <v>133.89599999999999</v>
      </c>
      <c r="AD42" s="1">
        <v>318.23500000000001</v>
      </c>
      <c r="AE42">
        <v>174.86799999999999</v>
      </c>
      <c r="AF42" s="1">
        <v>178.47399999999999</v>
      </c>
      <c r="AG42" s="1">
        <v>317.17099999999999</v>
      </c>
      <c r="AH42" s="1">
        <v>441.49700000000001</v>
      </c>
    </row>
    <row r="43" spans="1:34" ht="15" x14ac:dyDescent="0.25">
      <c r="A43" s="108">
        <v>46539</v>
      </c>
      <c r="B43" s="216"/>
      <c r="C43" s="208">
        <v>187</v>
      </c>
      <c r="D43" s="211">
        <v>187</v>
      </c>
      <c r="E43" s="1">
        <v>218.15799999999999</v>
      </c>
      <c r="F43" s="1">
        <v>429.892</v>
      </c>
      <c r="G43" s="1">
        <v>66.125</v>
      </c>
      <c r="H43" s="1">
        <v>372.00400000000002</v>
      </c>
      <c r="I43" s="1">
        <v>175.77</v>
      </c>
      <c r="J43" s="1">
        <v>305.005</v>
      </c>
      <c r="K43" s="1">
        <v>53.146000000000001</v>
      </c>
      <c r="L43" s="1">
        <v>203.42599999999999</v>
      </c>
      <c r="M43" s="1">
        <v>13.028</v>
      </c>
      <c r="N43" s="1">
        <v>111.04600000000001</v>
      </c>
      <c r="O43" s="1">
        <v>131.42400000000001</v>
      </c>
      <c r="P43" s="1">
        <v>370.608</v>
      </c>
      <c r="Q43" s="1">
        <v>78.778000000000006</v>
      </c>
      <c r="R43" s="1">
        <v>163.453</v>
      </c>
      <c r="S43" s="1">
        <v>341.89600000000002</v>
      </c>
      <c r="T43" s="1">
        <v>161.798</v>
      </c>
      <c r="U43" s="1">
        <v>228.11600000000001</v>
      </c>
      <c r="V43" s="1">
        <v>242.97800000000001</v>
      </c>
      <c r="W43" s="1">
        <v>65.843000000000004</v>
      </c>
      <c r="X43" s="1">
        <v>82.084999999999994</v>
      </c>
      <c r="Y43" s="1">
        <v>182.03399999999999</v>
      </c>
      <c r="Z43" s="1">
        <v>225.98699999999999</v>
      </c>
      <c r="AA43" s="1">
        <v>222.73</v>
      </c>
      <c r="AB43" s="1">
        <v>223.29</v>
      </c>
      <c r="AC43" s="1">
        <v>31.856000000000002</v>
      </c>
      <c r="AD43" s="1">
        <v>377.79599999999999</v>
      </c>
      <c r="AE43">
        <v>68.075000000000003</v>
      </c>
      <c r="AF43" s="1">
        <v>261.07600000000002</v>
      </c>
      <c r="AG43" s="1">
        <v>152.024</v>
      </c>
      <c r="AH43" s="1">
        <v>355.84800000000001</v>
      </c>
    </row>
    <row r="44" spans="1:34" ht="15" x14ac:dyDescent="0.25">
      <c r="A44" s="108">
        <v>46569</v>
      </c>
      <c r="B44" s="216"/>
      <c r="C44" s="208">
        <v>33</v>
      </c>
      <c r="D44" s="211">
        <v>33</v>
      </c>
      <c r="E44" s="1">
        <v>24.045000000000002</v>
      </c>
      <c r="F44" s="1">
        <v>260.95</v>
      </c>
      <c r="G44" s="1">
        <v>12.959</v>
      </c>
      <c r="H44" s="1">
        <v>90.605000000000004</v>
      </c>
      <c r="I44" s="1">
        <v>74.808000000000007</v>
      </c>
      <c r="J44" s="1">
        <v>177.94900000000001</v>
      </c>
      <c r="K44" s="1">
        <v>-7.5659999999999998</v>
      </c>
      <c r="L44" s="1">
        <v>30.994</v>
      </c>
      <c r="M44" s="1">
        <v>18.053999999999998</v>
      </c>
      <c r="N44" s="1">
        <v>-3.9489999999999998</v>
      </c>
      <c r="O44" s="1">
        <v>26.777000000000001</v>
      </c>
      <c r="P44" s="1">
        <v>106.90600000000001</v>
      </c>
      <c r="Q44" s="1">
        <v>26.097999999999999</v>
      </c>
      <c r="R44" s="1">
        <v>24.396000000000001</v>
      </c>
      <c r="S44" s="1">
        <v>90.569000000000003</v>
      </c>
      <c r="T44" s="1">
        <v>36.976999999999997</v>
      </c>
      <c r="U44" s="1">
        <v>33.923000000000002</v>
      </c>
      <c r="V44" s="1">
        <v>55.329000000000001</v>
      </c>
      <c r="W44" s="1">
        <v>6.734</v>
      </c>
      <c r="X44" s="1">
        <v>26.295999999999999</v>
      </c>
      <c r="Y44" s="1">
        <v>14.694000000000001</v>
      </c>
      <c r="Z44" s="1">
        <v>33.743000000000002</v>
      </c>
      <c r="AA44" s="1">
        <v>24.83</v>
      </c>
      <c r="AB44" s="1">
        <v>34.642000000000003</v>
      </c>
      <c r="AC44" s="1">
        <v>20.651</v>
      </c>
      <c r="AD44" s="1">
        <v>138.29499999999999</v>
      </c>
      <c r="AE44">
        <v>1.089</v>
      </c>
      <c r="AF44" s="1">
        <v>101.729</v>
      </c>
      <c r="AG44" s="1">
        <v>51.718000000000004</v>
      </c>
      <c r="AH44" s="1">
        <v>102.14</v>
      </c>
    </row>
    <row r="45" spans="1:34" ht="15" x14ac:dyDescent="0.25">
      <c r="A45" s="108">
        <v>46600</v>
      </c>
      <c r="B45" s="216"/>
      <c r="C45" s="208">
        <v>24</v>
      </c>
      <c r="D45" s="211">
        <v>24</v>
      </c>
      <c r="E45" s="1">
        <v>9.92</v>
      </c>
      <c r="F45" s="1">
        <v>77.608999999999995</v>
      </c>
      <c r="G45" s="1">
        <v>-2.3050000000000002</v>
      </c>
      <c r="H45" s="1">
        <v>76.775000000000006</v>
      </c>
      <c r="I45" s="1">
        <v>26.036999999999999</v>
      </c>
      <c r="J45" s="1">
        <v>126.935</v>
      </c>
      <c r="K45" s="1">
        <v>-5.1630000000000003</v>
      </c>
      <c r="L45" s="1">
        <v>41.241</v>
      </c>
      <c r="M45" s="1">
        <v>17.969000000000001</v>
      </c>
      <c r="N45" s="1">
        <v>15.17</v>
      </c>
      <c r="O45" s="1">
        <v>-0.36099999999999999</v>
      </c>
      <c r="P45" s="1">
        <v>36.057000000000002</v>
      </c>
      <c r="Q45" s="1">
        <v>37.243000000000002</v>
      </c>
      <c r="R45" s="1">
        <v>43.75</v>
      </c>
      <c r="S45" s="1">
        <v>38.649000000000001</v>
      </c>
      <c r="T45" s="1">
        <v>0.17799999999999999</v>
      </c>
      <c r="U45" s="1">
        <v>34.988999999999997</v>
      </c>
      <c r="V45" s="1">
        <v>11.446999999999999</v>
      </c>
      <c r="W45" s="1">
        <v>-7.2610000000000001</v>
      </c>
      <c r="X45" s="1">
        <v>39.058999999999997</v>
      </c>
      <c r="Y45" s="1">
        <v>10.471</v>
      </c>
      <c r="Z45" s="1">
        <v>4.95</v>
      </c>
      <c r="AA45" s="1">
        <v>27.341000000000001</v>
      </c>
      <c r="AB45" s="1">
        <v>24.73</v>
      </c>
      <c r="AC45" s="1">
        <v>18.234000000000002</v>
      </c>
      <c r="AD45" s="1">
        <v>37.159999999999997</v>
      </c>
      <c r="AE45">
        <v>6.9219999999999997</v>
      </c>
      <c r="AF45" s="1">
        <v>40.573</v>
      </c>
      <c r="AG45" s="1">
        <v>58.72</v>
      </c>
      <c r="AH45" s="1">
        <v>72.88</v>
      </c>
    </row>
    <row r="46" spans="1:34" ht="15" x14ac:dyDescent="0.25">
      <c r="A46" s="108">
        <v>46631</v>
      </c>
      <c r="B46" s="216"/>
      <c r="C46" s="208">
        <v>31</v>
      </c>
      <c r="D46" s="211">
        <v>31</v>
      </c>
      <c r="E46" s="1">
        <v>53.314999999999998</v>
      </c>
      <c r="F46" s="1">
        <v>39.874000000000002</v>
      </c>
      <c r="G46" s="1">
        <v>20.992999999999999</v>
      </c>
      <c r="H46" s="1">
        <v>83.802000000000007</v>
      </c>
      <c r="I46" s="1">
        <v>13.786</v>
      </c>
      <c r="J46" s="1">
        <v>79.698999999999998</v>
      </c>
      <c r="K46" s="1">
        <v>13.975</v>
      </c>
      <c r="L46" s="1">
        <v>9.27</v>
      </c>
      <c r="M46" s="1">
        <v>26.888999999999999</v>
      </c>
      <c r="N46" s="1">
        <v>51.951999999999998</v>
      </c>
      <c r="O46" s="1">
        <v>51.817999999999998</v>
      </c>
      <c r="P46" s="1">
        <v>19.628</v>
      </c>
      <c r="Q46" s="1">
        <v>40.826999999999998</v>
      </c>
      <c r="R46" s="1">
        <v>33.552999999999997</v>
      </c>
      <c r="S46" s="1">
        <v>37.238</v>
      </c>
      <c r="T46" s="1">
        <v>8.4879999999999995</v>
      </c>
      <c r="U46" s="1">
        <v>46.652000000000001</v>
      </c>
      <c r="V46" s="1">
        <v>14.894</v>
      </c>
      <c r="W46" s="1">
        <v>16.983000000000001</v>
      </c>
      <c r="X46" s="1">
        <v>98.295000000000002</v>
      </c>
      <c r="Y46" s="1">
        <v>10.055</v>
      </c>
      <c r="Z46" s="1">
        <v>8.4589999999999996</v>
      </c>
      <c r="AA46" s="1">
        <v>11.1</v>
      </c>
      <c r="AB46" s="1">
        <v>12.853</v>
      </c>
      <c r="AC46" s="1">
        <v>17.167999999999999</v>
      </c>
      <c r="AD46" s="1">
        <v>9.2129999999999992</v>
      </c>
      <c r="AE46">
        <v>21.434999999999999</v>
      </c>
      <c r="AF46" s="1">
        <v>68.076999999999998</v>
      </c>
      <c r="AG46" s="1">
        <v>42.76</v>
      </c>
      <c r="AH46" s="1">
        <v>95.188000000000002</v>
      </c>
    </row>
    <row r="47" spans="1:34" ht="15" x14ac:dyDescent="0.25">
      <c r="A47" s="108">
        <v>46661</v>
      </c>
      <c r="B47" s="216"/>
      <c r="C47" s="208">
        <v>21</v>
      </c>
      <c r="D47" s="211">
        <v>35</v>
      </c>
      <c r="E47" s="1">
        <v>49.052999999999997</v>
      </c>
      <c r="F47" s="1">
        <v>37.457999999999998</v>
      </c>
      <c r="G47" s="1">
        <v>35.423999999999999</v>
      </c>
      <c r="H47" s="1">
        <v>105.012</v>
      </c>
      <c r="I47" s="1">
        <v>45.485999999999997</v>
      </c>
      <c r="J47" s="1">
        <v>28.670999999999999</v>
      </c>
      <c r="K47" s="1">
        <v>34.643999999999998</v>
      </c>
      <c r="L47" s="1">
        <v>13.868</v>
      </c>
      <c r="M47" s="1">
        <v>30.562999999999999</v>
      </c>
      <c r="N47" s="1">
        <v>23.19</v>
      </c>
      <c r="O47" s="1">
        <v>69.52</v>
      </c>
      <c r="P47" s="1">
        <v>82.381</v>
      </c>
      <c r="Q47" s="1">
        <v>130.60900000000001</v>
      </c>
      <c r="R47" s="1">
        <v>52.128</v>
      </c>
      <c r="S47" s="1">
        <v>31.062999999999999</v>
      </c>
      <c r="T47" s="1">
        <v>25.916</v>
      </c>
      <c r="U47" s="1">
        <v>36.335999999999999</v>
      </c>
      <c r="V47" s="1">
        <v>64.679000000000002</v>
      </c>
      <c r="W47" s="1">
        <v>16.268999999999998</v>
      </c>
      <c r="X47" s="1">
        <v>57.088999999999999</v>
      </c>
      <c r="Y47" s="1">
        <v>61.274000000000001</v>
      </c>
      <c r="Z47" s="1">
        <v>25.024999999999999</v>
      </c>
      <c r="AA47" s="1">
        <v>20.748999999999999</v>
      </c>
      <c r="AB47" s="1">
        <v>45.908999999999999</v>
      </c>
      <c r="AC47" s="1">
        <v>24.474</v>
      </c>
      <c r="AD47" s="1">
        <v>15.837</v>
      </c>
      <c r="AE47">
        <v>21.975000000000001</v>
      </c>
      <c r="AF47" s="1">
        <v>24.119</v>
      </c>
      <c r="AG47" s="1">
        <v>20.855</v>
      </c>
      <c r="AH47" s="1">
        <v>36.847000000000001</v>
      </c>
    </row>
    <row r="48" spans="1:34" ht="15" x14ac:dyDescent="0.25">
      <c r="A48" s="108">
        <v>46692</v>
      </c>
      <c r="B48" s="216"/>
      <c r="C48" s="208">
        <v>24</v>
      </c>
      <c r="D48" s="211">
        <v>30</v>
      </c>
      <c r="E48" s="1">
        <v>47.125</v>
      </c>
      <c r="F48" s="1">
        <v>32.098999999999997</v>
      </c>
      <c r="G48" s="1">
        <v>39.805</v>
      </c>
      <c r="H48" s="1">
        <v>48.345999999999997</v>
      </c>
      <c r="I48" s="1">
        <v>69.992000000000004</v>
      </c>
      <c r="J48" s="1">
        <v>23.760999999999999</v>
      </c>
      <c r="K48" s="1">
        <v>29.077000000000002</v>
      </c>
      <c r="L48" s="1">
        <v>21.143999999999998</v>
      </c>
      <c r="M48" s="1">
        <v>29.885999999999999</v>
      </c>
      <c r="N48" s="1">
        <v>26.265000000000001</v>
      </c>
      <c r="O48" s="1">
        <v>48.478999999999999</v>
      </c>
      <c r="P48" s="1">
        <v>46.625999999999998</v>
      </c>
      <c r="Q48" s="1">
        <v>53.771999999999998</v>
      </c>
      <c r="R48" s="1">
        <v>27.228999999999999</v>
      </c>
      <c r="S48" s="1">
        <v>38.548999999999999</v>
      </c>
      <c r="T48" s="1">
        <v>29.015000000000001</v>
      </c>
      <c r="U48" s="1">
        <v>31.946000000000002</v>
      </c>
      <c r="V48" s="1">
        <v>36.348999999999997</v>
      </c>
      <c r="W48" s="1">
        <v>16.98</v>
      </c>
      <c r="X48" s="1">
        <v>32.889000000000003</v>
      </c>
      <c r="Y48" s="1">
        <v>31.515999999999998</v>
      </c>
      <c r="Z48" s="1">
        <v>30.427</v>
      </c>
      <c r="AA48" s="1">
        <v>23.300999999999998</v>
      </c>
      <c r="AB48" s="1">
        <v>30.588999999999999</v>
      </c>
      <c r="AC48" s="1">
        <v>20.46</v>
      </c>
      <c r="AD48" s="1">
        <v>23.975000000000001</v>
      </c>
      <c r="AE48">
        <v>28.088000000000001</v>
      </c>
      <c r="AF48" s="1">
        <v>29.166</v>
      </c>
      <c r="AG48" s="1">
        <v>26.376999999999999</v>
      </c>
      <c r="AH48" s="1">
        <v>33.290999999999997</v>
      </c>
    </row>
    <row r="49" spans="1:1005" ht="15" x14ac:dyDescent="0.25">
      <c r="A49" s="108">
        <v>46722</v>
      </c>
      <c r="B49" s="216"/>
      <c r="C49" s="208">
        <v>24</v>
      </c>
      <c r="D49" s="211">
        <v>24</v>
      </c>
      <c r="E49" s="1">
        <v>31.460999999999999</v>
      </c>
      <c r="F49" s="1">
        <v>28.105</v>
      </c>
      <c r="G49" s="1">
        <v>32.183999999999997</v>
      </c>
      <c r="H49" s="1">
        <v>34.500999999999998</v>
      </c>
      <c r="I49" s="1">
        <v>41.527000000000001</v>
      </c>
      <c r="J49" s="1">
        <v>21.053999999999998</v>
      </c>
      <c r="K49" s="1">
        <v>21.681000000000001</v>
      </c>
      <c r="L49" s="1">
        <v>20.347000000000001</v>
      </c>
      <c r="M49" s="1">
        <v>19.190000000000001</v>
      </c>
      <c r="N49" s="1">
        <v>24.446999999999999</v>
      </c>
      <c r="O49" s="1">
        <v>31.699000000000002</v>
      </c>
      <c r="P49" s="1">
        <v>30.463000000000001</v>
      </c>
      <c r="Q49" s="1">
        <v>31.181999999999999</v>
      </c>
      <c r="R49" s="1">
        <v>45.389000000000003</v>
      </c>
      <c r="S49" s="1">
        <v>30.068999999999999</v>
      </c>
      <c r="T49" s="1">
        <v>22.352</v>
      </c>
      <c r="U49" s="1">
        <v>28.262</v>
      </c>
      <c r="V49" s="1">
        <v>25.558</v>
      </c>
      <c r="W49" s="1">
        <v>16.670000000000002</v>
      </c>
      <c r="X49" s="1">
        <v>25.468</v>
      </c>
      <c r="Y49" s="1">
        <v>23.57</v>
      </c>
      <c r="Z49" s="1">
        <v>22.844999999999999</v>
      </c>
      <c r="AA49" s="1">
        <v>26.334</v>
      </c>
      <c r="AB49" s="1">
        <v>27.664000000000001</v>
      </c>
      <c r="AC49" s="1">
        <v>16.234000000000002</v>
      </c>
      <c r="AD49" s="1">
        <v>26.655999999999999</v>
      </c>
      <c r="AE49">
        <v>22.033999999999999</v>
      </c>
      <c r="AF49" s="1">
        <v>26.047999999999998</v>
      </c>
      <c r="AG49" s="1">
        <v>22.556999999999999</v>
      </c>
      <c r="AH49" s="1">
        <v>28.841000000000001</v>
      </c>
    </row>
    <row r="50" spans="1:1005" ht="15" x14ac:dyDescent="0.25">
      <c r="A50" s="108">
        <v>46753</v>
      </c>
      <c r="B50" s="216"/>
      <c r="C50" s="208">
        <v>22</v>
      </c>
      <c r="D50" s="211">
        <v>22</v>
      </c>
      <c r="E50" s="1">
        <v>27.052</v>
      </c>
      <c r="F50" s="1">
        <v>25.297999999999998</v>
      </c>
      <c r="G50" s="1">
        <v>25.332999999999998</v>
      </c>
      <c r="H50" s="1">
        <v>31.219000000000001</v>
      </c>
      <c r="I50" s="1">
        <v>29.920999999999999</v>
      </c>
      <c r="J50" s="1">
        <v>23.353999999999999</v>
      </c>
      <c r="K50" s="1">
        <v>20.812000000000001</v>
      </c>
      <c r="L50" s="1">
        <v>19.533999999999999</v>
      </c>
      <c r="M50" s="1">
        <v>18.951000000000001</v>
      </c>
      <c r="N50" s="1">
        <v>20.263999999999999</v>
      </c>
      <c r="O50" s="1">
        <v>43.256999999999998</v>
      </c>
      <c r="P50" s="1">
        <v>26.559000000000001</v>
      </c>
      <c r="Q50" s="1">
        <v>26.423999999999999</v>
      </c>
      <c r="R50" s="1">
        <v>27.564</v>
      </c>
      <c r="S50" s="1">
        <v>27.015000000000001</v>
      </c>
      <c r="T50" s="1">
        <v>19.600000000000001</v>
      </c>
      <c r="U50" s="1">
        <v>23.826000000000001</v>
      </c>
      <c r="V50" s="1">
        <v>27.122</v>
      </c>
      <c r="W50" s="1">
        <v>18.893999999999998</v>
      </c>
      <c r="X50" s="1">
        <v>22.292000000000002</v>
      </c>
      <c r="Y50" s="1">
        <v>22.681000000000001</v>
      </c>
      <c r="Z50" s="1">
        <v>18.143000000000001</v>
      </c>
      <c r="AA50" s="1">
        <v>30.385000000000002</v>
      </c>
      <c r="AB50" s="1">
        <v>23.536999999999999</v>
      </c>
      <c r="AC50" s="1">
        <v>15.247</v>
      </c>
      <c r="AD50" s="1">
        <v>25.135000000000002</v>
      </c>
      <c r="AE50">
        <v>17.187999999999999</v>
      </c>
      <c r="AF50" s="1">
        <v>20.718</v>
      </c>
      <c r="AG50" s="1">
        <v>25.157</v>
      </c>
      <c r="AH50" s="1">
        <v>27.861000000000001</v>
      </c>
    </row>
    <row r="51" spans="1:1005" ht="15" x14ac:dyDescent="0.25">
      <c r="A51" s="108">
        <v>46784</v>
      </c>
      <c r="B51" s="216"/>
      <c r="C51" s="208">
        <v>29</v>
      </c>
      <c r="D51" s="211">
        <v>29</v>
      </c>
      <c r="E51" s="1">
        <v>49.74</v>
      </c>
      <c r="F51" s="1">
        <v>37.436</v>
      </c>
      <c r="G51" s="1">
        <v>26.89</v>
      </c>
      <c r="H51" s="1">
        <v>29.312000000000001</v>
      </c>
      <c r="I51" s="1">
        <v>32.654000000000003</v>
      </c>
      <c r="J51" s="1">
        <v>26.736000000000001</v>
      </c>
      <c r="K51" s="1">
        <v>24.11</v>
      </c>
      <c r="L51" s="1">
        <v>19.123999999999999</v>
      </c>
      <c r="M51" s="1">
        <v>25.045000000000002</v>
      </c>
      <c r="N51" s="1">
        <v>24.13</v>
      </c>
      <c r="O51" s="1">
        <v>53.1</v>
      </c>
      <c r="P51" s="1">
        <v>23.721</v>
      </c>
      <c r="Q51" s="1">
        <v>39.639000000000003</v>
      </c>
      <c r="R51" s="1">
        <v>23.67</v>
      </c>
      <c r="S51" s="1">
        <v>36.119</v>
      </c>
      <c r="T51" s="1">
        <v>20.317</v>
      </c>
      <c r="U51" s="1">
        <v>26.341000000000001</v>
      </c>
      <c r="V51" s="1">
        <v>26.428000000000001</v>
      </c>
      <c r="W51" s="1">
        <v>23.015000000000001</v>
      </c>
      <c r="X51" s="1">
        <v>28.689</v>
      </c>
      <c r="Y51" s="1">
        <v>37.04</v>
      </c>
      <c r="Z51" s="1">
        <v>36.284999999999997</v>
      </c>
      <c r="AA51" s="1">
        <v>72.786000000000001</v>
      </c>
      <c r="AB51" s="1">
        <v>24.030999999999999</v>
      </c>
      <c r="AC51" s="1">
        <v>19.395</v>
      </c>
      <c r="AD51" s="1">
        <v>26.579000000000001</v>
      </c>
      <c r="AE51">
        <v>25.303999999999998</v>
      </c>
      <c r="AF51" s="1">
        <v>27.151</v>
      </c>
      <c r="AG51" s="1">
        <v>26.114000000000001</v>
      </c>
      <c r="AH51" s="1">
        <v>27.321999999999999</v>
      </c>
    </row>
    <row r="52" spans="1:1005" ht="15" x14ac:dyDescent="0.25">
      <c r="A52" s="108">
        <v>46813</v>
      </c>
      <c r="B52" s="216"/>
      <c r="C52" s="208">
        <v>92</v>
      </c>
      <c r="D52" s="211">
        <v>92</v>
      </c>
      <c r="E52" s="1">
        <v>191.49</v>
      </c>
      <c r="F52" s="1">
        <v>45.853999999999999</v>
      </c>
      <c r="G52" s="1">
        <v>143.08699999999999</v>
      </c>
      <c r="H52" s="1">
        <v>74.988</v>
      </c>
      <c r="I52" s="1">
        <v>54.161000000000001</v>
      </c>
      <c r="J52" s="1">
        <v>48.558999999999997</v>
      </c>
      <c r="K52" s="1">
        <v>70.900000000000006</v>
      </c>
      <c r="L52" s="1">
        <v>28.247</v>
      </c>
      <c r="M52" s="1">
        <v>48.795000000000002</v>
      </c>
      <c r="N52" s="1">
        <v>98.513999999999996</v>
      </c>
      <c r="O52" s="1">
        <v>114.432</v>
      </c>
      <c r="P52" s="1">
        <v>44.642000000000003</v>
      </c>
      <c r="Q52" s="1">
        <v>130.77699999999999</v>
      </c>
      <c r="R52" s="1">
        <v>86.49</v>
      </c>
      <c r="S52" s="1">
        <v>75.12</v>
      </c>
      <c r="T52" s="1">
        <v>51.255000000000003</v>
      </c>
      <c r="U52" s="1">
        <v>58.15</v>
      </c>
      <c r="V52" s="1">
        <v>65.593999999999994</v>
      </c>
      <c r="W52" s="1">
        <v>42.338999999999999</v>
      </c>
      <c r="X52" s="1">
        <v>55.378999999999998</v>
      </c>
      <c r="Y52" s="1">
        <v>69.33</v>
      </c>
      <c r="Z52" s="1">
        <v>55.875</v>
      </c>
      <c r="AA52" s="1">
        <v>177.13200000000001</v>
      </c>
      <c r="AB52" s="1">
        <v>35.569000000000003</v>
      </c>
      <c r="AC52" s="1">
        <v>100.57899999999999</v>
      </c>
      <c r="AD52" s="1">
        <v>50.107999999999997</v>
      </c>
      <c r="AE52">
        <v>39.164000000000001</v>
      </c>
      <c r="AF52" s="1">
        <v>58.613999999999997</v>
      </c>
      <c r="AG52" s="1">
        <v>96.971000000000004</v>
      </c>
      <c r="AH52" s="1">
        <v>75.938000000000002</v>
      </c>
    </row>
    <row r="53" spans="1:1005" ht="15" x14ac:dyDescent="0.25">
      <c r="A53" s="108">
        <v>46844</v>
      </c>
      <c r="B53" s="216"/>
      <c r="C53" s="208">
        <v>147</v>
      </c>
      <c r="D53" s="211">
        <v>147</v>
      </c>
      <c r="E53" s="1">
        <v>207.61500000000001</v>
      </c>
      <c r="F53" s="1">
        <v>87.811000000000007</v>
      </c>
      <c r="G53" s="1">
        <v>224.679</v>
      </c>
      <c r="H53" s="1">
        <v>144.89599999999999</v>
      </c>
      <c r="I53" s="1">
        <v>110.628</v>
      </c>
      <c r="J53" s="1">
        <v>120.717</v>
      </c>
      <c r="K53" s="1">
        <v>201.08799999999999</v>
      </c>
      <c r="L53" s="1">
        <v>59.771999999999998</v>
      </c>
      <c r="M53" s="1">
        <v>66.614999999999995</v>
      </c>
      <c r="N53" s="1">
        <v>203.50200000000001</v>
      </c>
      <c r="O53" s="1">
        <v>311.29399999999998</v>
      </c>
      <c r="P53" s="1">
        <v>138.327</v>
      </c>
      <c r="Q53" s="1">
        <v>146.03399999999999</v>
      </c>
      <c r="R53" s="1">
        <v>274.94299999999998</v>
      </c>
      <c r="S53" s="1">
        <v>123.029</v>
      </c>
      <c r="T53" s="1">
        <v>160.66200000000001</v>
      </c>
      <c r="U53" s="1">
        <v>111.294</v>
      </c>
      <c r="V53" s="1">
        <v>158.19800000000001</v>
      </c>
      <c r="W53" s="1">
        <v>52.475000000000001</v>
      </c>
      <c r="X53" s="1">
        <v>92.930999999999997</v>
      </c>
      <c r="Y53" s="1">
        <v>65.527000000000001</v>
      </c>
      <c r="Z53" s="1">
        <v>95.054000000000002</v>
      </c>
      <c r="AA53" s="1">
        <v>194.57499999999999</v>
      </c>
      <c r="AB53" s="1">
        <v>65.754999999999995</v>
      </c>
      <c r="AC53" s="1">
        <v>191.262</v>
      </c>
      <c r="AD53" s="1">
        <v>68.852999999999994</v>
      </c>
      <c r="AE53">
        <v>67.677000000000007</v>
      </c>
      <c r="AF53" s="1">
        <v>218.756</v>
      </c>
      <c r="AG53" s="1">
        <v>260.173</v>
      </c>
      <c r="AH53" s="1">
        <v>171.01400000000001</v>
      </c>
    </row>
    <row r="54" spans="1:1005" ht="15" x14ac:dyDescent="0.25">
      <c r="A54" s="108">
        <v>46874</v>
      </c>
      <c r="B54" s="216"/>
      <c r="C54" s="208">
        <v>251</v>
      </c>
      <c r="D54" s="211">
        <v>251</v>
      </c>
      <c r="E54" s="1">
        <v>338.93099999999998</v>
      </c>
      <c r="F54" s="1">
        <v>206.66399999999999</v>
      </c>
      <c r="G54" s="1">
        <v>389.87900000000002</v>
      </c>
      <c r="H54" s="1">
        <v>257.83499999999998</v>
      </c>
      <c r="I54" s="1">
        <v>290.81400000000002</v>
      </c>
      <c r="J54" s="1">
        <v>185.75800000000001</v>
      </c>
      <c r="K54" s="1">
        <v>433.38099999999997</v>
      </c>
      <c r="L54" s="1">
        <v>60.491</v>
      </c>
      <c r="M54" s="1">
        <v>181.19200000000001</v>
      </c>
      <c r="N54" s="1">
        <v>293.08999999999997</v>
      </c>
      <c r="O54" s="1">
        <v>534.346</v>
      </c>
      <c r="P54" s="1">
        <v>230.22300000000001</v>
      </c>
      <c r="Q54" s="1">
        <v>283.78699999999998</v>
      </c>
      <c r="R54" s="1">
        <v>373.22199999999998</v>
      </c>
      <c r="S54" s="1">
        <v>381.32900000000001</v>
      </c>
      <c r="T54" s="1">
        <v>215.64099999999999</v>
      </c>
      <c r="U54" s="1">
        <v>188.81299999999999</v>
      </c>
      <c r="V54" s="1">
        <v>206.239</v>
      </c>
      <c r="W54" s="1">
        <v>137.88399999999999</v>
      </c>
      <c r="X54" s="1">
        <v>191.291</v>
      </c>
      <c r="Y54" s="1">
        <v>172.10300000000001</v>
      </c>
      <c r="Z54" s="1">
        <v>196.09200000000001</v>
      </c>
      <c r="AA54" s="1">
        <v>235.40199999999999</v>
      </c>
      <c r="AB54" s="1">
        <v>132.39599999999999</v>
      </c>
      <c r="AC54" s="1">
        <v>318.43</v>
      </c>
      <c r="AD54" s="1">
        <v>176.69499999999999</v>
      </c>
      <c r="AE54">
        <v>186.92</v>
      </c>
      <c r="AF54" s="1">
        <v>318.726</v>
      </c>
      <c r="AG54" s="1">
        <v>442.32</v>
      </c>
      <c r="AH54" s="1">
        <v>298.13799999999998</v>
      </c>
    </row>
    <row r="55" spans="1:1005" ht="15" x14ac:dyDescent="0.25">
      <c r="A55" s="108">
        <v>46905</v>
      </c>
      <c r="B55" s="216"/>
      <c r="C55" s="208">
        <v>187</v>
      </c>
      <c r="D55" s="211">
        <v>187</v>
      </c>
      <c r="E55" s="1">
        <v>430.02499999999998</v>
      </c>
      <c r="F55" s="1">
        <v>67.227999999999994</v>
      </c>
      <c r="G55" s="1">
        <v>370.59300000000002</v>
      </c>
      <c r="H55" s="1">
        <v>170.68299999999999</v>
      </c>
      <c r="I55" s="1">
        <v>305.35300000000001</v>
      </c>
      <c r="J55" s="1">
        <v>49.334000000000003</v>
      </c>
      <c r="K55" s="1">
        <v>196.06</v>
      </c>
      <c r="L55" s="1">
        <v>12.994</v>
      </c>
      <c r="M55" s="1">
        <v>111.127</v>
      </c>
      <c r="N55" s="1">
        <v>131.20099999999999</v>
      </c>
      <c r="O55" s="1">
        <v>360.85700000000003</v>
      </c>
      <c r="P55" s="1">
        <v>75.757000000000005</v>
      </c>
      <c r="Q55" s="1">
        <v>163.852</v>
      </c>
      <c r="R55" s="1">
        <v>336.91</v>
      </c>
      <c r="S55" s="1">
        <v>160.036</v>
      </c>
      <c r="T55" s="1">
        <v>220.15100000000001</v>
      </c>
      <c r="U55" s="1">
        <v>243.72499999999999</v>
      </c>
      <c r="V55" s="1">
        <v>63.747999999999998</v>
      </c>
      <c r="W55" s="1">
        <v>79.022000000000006</v>
      </c>
      <c r="X55" s="1">
        <v>172.89699999999999</v>
      </c>
      <c r="Y55" s="1">
        <v>226.1</v>
      </c>
      <c r="Z55" s="1">
        <v>220.441</v>
      </c>
      <c r="AA55" s="1">
        <v>220.453</v>
      </c>
      <c r="AB55" s="1">
        <v>31.056000000000001</v>
      </c>
      <c r="AC55" s="1">
        <v>378.00400000000002</v>
      </c>
      <c r="AD55" s="1">
        <v>64.819000000000003</v>
      </c>
      <c r="AE55">
        <v>259.31200000000001</v>
      </c>
      <c r="AF55" s="1">
        <v>148.10400000000001</v>
      </c>
      <c r="AG55" s="1">
        <v>356.04599999999999</v>
      </c>
      <c r="AH55" s="1">
        <v>214.05600000000001</v>
      </c>
    </row>
    <row r="56" spans="1:1005" ht="15" x14ac:dyDescent="0.25">
      <c r="A56" s="108">
        <v>46935</v>
      </c>
      <c r="B56" s="216"/>
      <c r="C56" s="208">
        <v>33</v>
      </c>
      <c r="D56" s="211">
        <v>33</v>
      </c>
      <c r="E56" s="1">
        <v>261.26799999999997</v>
      </c>
      <c r="F56" s="1">
        <v>10.831</v>
      </c>
      <c r="G56" s="1">
        <v>91.183000000000007</v>
      </c>
      <c r="H56" s="1">
        <v>73.347999999999999</v>
      </c>
      <c r="I56" s="1">
        <v>178.29599999999999</v>
      </c>
      <c r="J56" s="1">
        <v>-7.63</v>
      </c>
      <c r="K56" s="1">
        <v>29.677</v>
      </c>
      <c r="L56" s="1">
        <v>18.12</v>
      </c>
      <c r="M56" s="1">
        <v>-3.9239999999999999</v>
      </c>
      <c r="N56" s="1">
        <v>23.939</v>
      </c>
      <c r="O56" s="1">
        <v>100.983</v>
      </c>
      <c r="P56" s="1">
        <v>26.376000000000001</v>
      </c>
      <c r="Q56" s="1">
        <v>24.709</v>
      </c>
      <c r="R56" s="1">
        <v>87.947999999999993</v>
      </c>
      <c r="S56" s="1">
        <v>33.399000000000001</v>
      </c>
      <c r="T56" s="1">
        <v>32.637999999999998</v>
      </c>
      <c r="U56" s="1">
        <v>56.198999999999998</v>
      </c>
      <c r="V56" s="1">
        <v>6.5960000000000001</v>
      </c>
      <c r="W56" s="1">
        <v>26.806999999999999</v>
      </c>
      <c r="X56" s="1">
        <v>14.436</v>
      </c>
      <c r="Y56" s="1">
        <v>33.957999999999998</v>
      </c>
      <c r="Z56" s="1">
        <v>22.75</v>
      </c>
      <c r="AA56" s="1">
        <v>34.125999999999998</v>
      </c>
      <c r="AB56" s="1">
        <v>20.606999999999999</v>
      </c>
      <c r="AC56" s="1">
        <v>138.61199999999999</v>
      </c>
      <c r="AD56" s="1">
        <v>1.177</v>
      </c>
      <c r="AE56">
        <v>97.844999999999999</v>
      </c>
      <c r="AF56" s="1">
        <v>52.006</v>
      </c>
      <c r="AG56" s="1">
        <v>102.381</v>
      </c>
      <c r="AH56" s="1">
        <v>22.016999999999999</v>
      </c>
    </row>
    <row r="57" spans="1:1005" ht="15" x14ac:dyDescent="0.25">
      <c r="A57" s="108">
        <v>46966</v>
      </c>
      <c r="B57" s="216"/>
      <c r="C57" s="208">
        <v>24</v>
      </c>
      <c r="D57" s="211">
        <v>24</v>
      </c>
      <c r="E57" s="1">
        <v>78.05</v>
      </c>
      <c r="F57" s="1">
        <v>-1.911</v>
      </c>
      <c r="G57" s="1">
        <v>71.721000000000004</v>
      </c>
      <c r="H57" s="1">
        <v>24.739000000000001</v>
      </c>
      <c r="I57" s="1">
        <v>127.381</v>
      </c>
      <c r="J57" s="1">
        <v>-4.282</v>
      </c>
      <c r="K57" s="1">
        <v>41.597999999999999</v>
      </c>
      <c r="L57" s="1">
        <v>18.015000000000001</v>
      </c>
      <c r="M57" s="1">
        <v>15.965999999999999</v>
      </c>
      <c r="N57" s="1">
        <v>-0.309</v>
      </c>
      <c r="O57" s="1">
        <v>35.313000000000002</v>
      </c>
      <c r="P57" s="1">
        <v>37.404000000000003</v>
      </c>
      <c r="Q57" s="1">
        <v>44.192999999999998</v>
      </c>
      <c r="R57" s="1">
        <v>36.994</v>
      </c>
      <c r="S57" s="1">
        <v>-0.245</v>
      </c>
      <c r="T57" s="1">
        <v>36.06</v>
      </c>
      <c r="U57" s="1">
        <v>12.303000000000001</v>
      </c>
      <c r="V57" s="1">
        <v>-7.1589999999999998</v>
      </c>
      <c r="W57" s="1">
        <v>39.662999999999997</v>
      </c>
      <c r="X57" s="1">
        <v>9.8049999999999997</v>
      </c>
      <c r="Y57" s="1">
        <v>5.2610000000000001</v>
      </c>
      <c r="Z57" s="1">
        <v>27.716000000000001</v>
      </c>
      <c r="AA57" s="1">
        <v>23.286000000000001</v>
      </c>
      <c r="AB57" s="1">
        <v>18.225000000000001</v>
      </c>
      <c r="AC57" s="1">
        <v>37.472999999999999</v>
      </c>
      <c r="AD57" s="1">
        <v>7.1760000000000002</v>
      </c>
      <c r="AE57">
        <v>38.972999999999999</v>
      </c>
      <c r="AF57" s="1">
        <v>60.075000000000003</v>
      </c>
      <c r="AG57" s="1">
        <v>73.191999999999993</v>
      </c>
      <c r="AH57" s="1">
        <v>10.079000000000001</v>
      </c>
    </row>
    <row r="58" spans="1:1005" ht="15" x14ac:dyDescent="0.25">
      <c r="A58" s="108">
        <v>46997</v>
      </c>
      <c r="B58" s="216"/>
      <c r="C58" s="208">
        <v>31</v>
      </c>
      <c r="D58" s="211">
        <v>31</v>
      </c>
      <c r="E58" s="1">
        <v>40.499000000000002</v>
      </c>
      <c r="F58" s="1">
        <v>22.062999999999999</v>
      </c>
      <c r="G58" s="1">
        <v>86.596999999999994</v>
      </c>
      <c r="H58" s="1">
        <v>14.177</v>
      </c>
      <c r="I58" s="1">
        <v>80.254999999999995</v>
      </c>
      <c r="J58" s="1">
        <v>14.454000000000001</v>
      </c>
      <c r="K58" s="1">
        <v>9.2159999999999993</v>
      </c>
      <c r="L58" s="1">
        <v>27.625</v>
      </c>
      <c r="M58" s="1">
        <v>52.043999999999997</v>
      </c>
      <c r="N58" s="1">
        <v>56.667000000000002</v>
      </c>
      <c r="O58" s="1">
        <v>21.975999999999999</v>
      </c>
      <c r="P58" s="1">
        <v>42.207999999999998</v>
      </c>
      <c r="Q58" s="1">
        <v>34.162999999999997</v>
      </c>
      <c r="R58" s="1">
        <v>37.594999999999999</v>
      </c>
      <c r="S58" s="1">
        <v>9.1489999999999991</v>
      </c>
      <c r="T58" s="1">
        <v>45.539000000000001</v>
      </c>
      <c r="U58" s="1">
        <v>15.946</v>
      </c>
      <c r="V58" s="1">
        <v>17.311</v>
      </c>
      <c r="W58" s="1">
        <v>99.816999999999993</v>
      </c>
      <c r="X58" s="1">
        <v>16.800999999999998</v>
      </c>
      <c r="Y58" s="1">
        <v>9.0730000000000004</v>
      </c>
      <c r="Z58" s="1">
        <v>11.337999999999999</v>
      </c>
      <c r="AA58" s="1">
        <v>15.744</v>
      </c>
      <c r="AB58" s="1">
        <v>17.175999999999998</v>
      </c>
      <c r="AC58" s="1">
        <v>9.7720000000000002</v>
      </c>
      <c r="AD58" s="1">
        <v>21.832999999999998</v>
      </c>
      <c r="AE58">
        <v>68.738</v>
      </c>
      <c r="AF58" s="1">
        <v>41.567999999999998</v>
      </c>
      <c r="AG58" s="1">
        <v>95.772000000000006</v>
      </c>
      <c r="AH58" s="1">
        <v>54.186999999999998</v>
      </c>
    </row>
    <row r="59" spans="1:1005" ht="15" x14ac:dyDescent="0.25">
      <c r="A59" s="108">
        <v>47027</v>
      </c>
      <c r="B59" s="216"/>
      <c r="C59" s="208">
        <v>21</v>
      </c>
      <c r="D59" s="211">
        <v>35</v>
      </c>
      <c r="E59" s="1">
        <v>37.587000000000003</v>
      </c>
      <c r="F59" s="1">
        <v>35.457999999999998</v>
      </c>
      <c r="G59" s="1">
        <v>102.669</v>
      </c>
      <c r="H59" s="1">
        <v>48.237000000000002</v>
      </c>
      <c r="I59" s="1">
        <v>28.943000000000001</v>
      </c>
      <c r="J59" s="1">
        <v>35.417999999999999</v>
      </c>
      <c r="K59" s="1">
        <v>14.154999999999999</v>
      </c>
      <c r="L59" s="1">
        <v>30.356000000000002</v>
      </c>
      <c r="M59" s="1">
        <v>23.323</v>
      </c>
      <c r="N59" s="1">
        <v>67.498000000000005</v>
      </c>
      <c r="O59" s="1">
        <v>80.975999999999999</v>
      </c>
      <c r="P59" s="1">
        <v>130.697</v>
      </c>
      <c r="Q59" s="1">
        <v>52.481000000000002</v>
      </c>
      <c r="R59" s="1">
        <v>31.827000000000002</v>
      </c>
      <c r="S59" s="1">
        <v>25.959</v>
      </c>
      <c r="T59" s="1">
        <v>36.222000000000001</v>
      </c>
      <c r="U59" s="1">
        <v>65.804000000000002</v>
      </c>
      <c r="V59" s="1">
        <v>16.332999999999998</v>
      </c>
      <c r="W59" s="1">
        <v>55.262999999999998</v>
      </c>
      <c r="X59" s="1">
        <v>55.442999999999998</v>
      </c>
      <c r="Y59" s="1">
        <v>25.364999999999998</v>
      </c>
      <c r="Z59" s="1">
        <v>20.617000000000001</v>
      </c>
      <c r="AA59" s="1">
        <v>43.567</v>
      </c>
      <c r="AB59" s="1">
        <v>24.829000000000001</v>
      </c>
      <c r="AC59" s="1">
        <v>16.021999999999998</v>
      </c>
      <c r="AD59" s="1">
        <v>22.571999999999999</v>
      </c>
      <c r="AE59">
        <v>23.626000000000001</v>
      </c>
      <c r="AF59" s="1">
        <v>21.013000000000002</v>
      </c>
      <c r="AG59" s="1">
        <v>37.033000000000001</v>
      </c>
      <c r="AH59" s="1">
        <v>49.341000000000001</v>
      </c>
    </row>
    <row r="60" spans="1:1005" ht="15" x14ac:dyDescent="0.25">
      <c r="A60" s="108">
        <v>47058</v>
      </c>
      <c r="B60" s="216"/>
      <c r="C60" s="208">
        <v>24</v>
      </c>
      <c r="D60" s="211">
        <v>30</v>
      </c>
      <c r="E60" s="1">
        <v>32.298000000000002</v>
      </c>
      <c r="F60" s="1">
        <v>40.158000000000001</v>
      </c>
      <c r="G60" s="1">
        <v>47.4</v>
      </c>
      <c r="H60" s="1">
        <v>69.037999999999997</v>
      </c>
      <c r="I60" s="1">
        <v>23.908999999999999</v>
      </c>
      <c r="J60" s="1">
        <v>28.53</v>
      </c>
      <c r="K60" s="1">
        <v>21.143999999999998</v>
      </c>
      <c r="L60" s="1">
        <v>29.4</v>
      </c>
      <c r="M60" s="1">
        <v>26.302</v>
      </c>
      <c r="N60" s="1">
        <v>47.201999999999998</v>
      </c>
      <c r="O60" s="1">
        <v>45.542000000000002</v>
      </c>
      <c r="P60" s="1">
        <v>51.728000000000002</v>
      </c>
      <c r="Q60" s="1">
        <v>27.411000000000001</v>
      </c>
      <c r="R60" s="1">
        <v>38.185000000000002</v>
      </c>
      <c r="S60" s="1">
        <v>28.952000000000002</v>
      </c>
      <c r="T60" s="1">
        <v>31.704000000000001</v>
      </c>
      <c r="U60" s="1">
        <v>36.979999999999997</v>
      </c>
      <c r="V60" s="1">
        <v>17.120999999999999</v>
      </c>
      <c r="W60" s="1">
        <v>32.539000000000001</v>
      </c>
      <c r="X60" s="1">
        <v>31.016999999999999</v>
      </c>
      <c r="Y60" s="1">
        <v>30.602</v>
      </c>
      <c r="Z60" s="1">
        <v>23.231000000000002</v>
      </c>
      <c r="AA60" s="1">
        <v>30.518999999999998</v>
      </c>
      <c r="AB60" s="1">
        <v>19.995000000000001</v>
      </c>
      <c r="AC60" s="1">
        <v>24.077000000000002</v>
      </c>
      <c r="AD60" s="1">
        <v>28.210999999999999</v>
      </c>
      <c r="AE60">
        <v>29.172999999999998</v>
      </c>
      <c r="AF60" s="1">
        <v>26.399000000000001</v>
      </c>
      <c r="AG60" s="1">
        <v>33.445999999999998</v>
      </c>
      <c r="AH60" s="1">
        <v>46.12</v>
      </c>
    </row>
    <row r="61" spans="1:1005" ht="15" x14ac:dyDescent="0.25">
      <c r="A61" s="108">
        <v>47088</v>
      </c>
      <c r="B61" s="216"/>
      <c r="C61" s="208">
        <v>24</v>
      </c>
      <c r="D61" s="211">
        <v>24</v>
      </c>
      <c r="E61" s="1">
        <v>28.195</v>
      </c>
      <c r="F61" s="1">
        <v>31.905000000000001</v>
      </c>
      <c r="G61" s="1">
        <v>33.933</v>
      </c>
      <c r="H61" s="1">
        <v>40.033999999999999</v>
      </c>
      <c r="I61" s="1">
        <v>21.11</v>
      </c>
      <c r="J61" s="1">
        <v>21.645</v>
      </c>
      <c r="K61" s="1">
        <v>20.414999999999999</v>
      </c>
      <c r="L61" s="1">
        <v>18.882999999999999</v>
      </c>
      <c r="M61" s="1">
        <v>24.43</v>
      </c>
      <c r="N61" s="1">
        <v>33.276000000000003</v>
      </c>
      <c r="O61" s="1">
        <v>30.138000000000002</v>
      </c>
      <c r="P61" s="1">
        <v>30.574999999999999</v>
      </c>
      <c r="Q61" s="1">
        <v>45.534999999999997</v>
      </c>
      <c r="R61" s="1">
        <v>29.824000000000002</v>
      </c>
      <c r="S61" s="1">
        <v>21.789000000000001</v>
      </c>
      <c r="T61" s="1">
        <v>28.120999999999999</v>
      </c>
      <c r="U61" s="1">
        <v>26.048999999999999</v>
      </c>
      <c r="V61" s="1">
        <v>16.629000000000001</v>
      </c>
      <c r="W61" s="1">
        <v>25.239000000000001</v>
      </c>
      <c r="X61" s="1">
        <v>23.233000000000001</v>
      </c>
      <c r="Y61" s="1">
        <v>22.920999999999999</v>
      </c>
      <c r="Z61" s="1">
        <v>26.306999999999999</v>
      </c>
      <c r="AA61" s="1">
        <v>27.192</v>
      </c>
      <c r="AB61" s="1">
        <v>16.125</v>
      </c>
      <c r="AC61" s="1">
        <v>26.693999999999999</v>
      </c>
      <c r="AD61" s="1">
        <v>22.053999999999998</v>
      </c>
      <c r="AE61">
        <v>25.693000000000001</v>
      </c>
      <c r="AF61" s="1">
        <v>22.646999999999998</v>
      </c>
      <c r="AG61" s="1">
        <v>28.902000000000001</v>
      </c>
      <c r="AH61" s="1">
        <v>31.35</v>
      </c>
    </row>
    <row r="62" spans="1:1005" ht="15" x14ac:dyDescent="0.25">
      <c r="A62" s="108">
        <v>47119</v>
      </c>
      <c r="B62" s="216"/>
      <c r="C62" s="208">
        <v>22</v>
      </c>
      <c r="D62" s="211">
        <v>22</v>
      </c>
      <c r="E62" s="1">
        <v>25.385000000000002</v>
      </c>
      <c r="F62" s="1">
        <v>25.428999999999998</v>
      </c>
      <c r="G62" s="1">
        <v>31.126999999999999</v>
      </c>
      <c r="H62" s="1">
        <v>29.795000000000002</v>
      </c>
      <c r="I62" s="1">
        <v>23.408999999999999</v>
      </c>
      <c r="J62" s="1">
        <v>20.959</v>
      </c>
      <c r="K62" s="1">
        <v>19.489000000000001</v>
      </c>
      <c r="L62" s="1">
        <v>19.068000000000001</v>
      </c>
      <c r="M62" s="1">
        <v>20.248000000000001</v>
      </c>
      <c r="N62" s="1">
        <v>42.069000000000003</v>
      </c>
      <c r="O62" s="1">
        <v>26.376000000000001</v>
      </c>
      <c r="P62" s="1">
        <v>26.216999999999999</v>
      </c>
      <c r="Q62" s="1">
        <v>27.678999999999998</v>
      </c>
      <c r="R62" s="1">
        <v>27.209</v>
      </c>
      <c r="S62" s="1">
        <v>19.454000000000001</v>
      </c>
      <c r="T62" s="1">
        <v>23.853999999999999</v>
      </c>
      <c r="U62" s="1">
        <v>27.709</v>
      </c>
      <c r="V62" s="1">
        <v>19.3</v>
      </c>
      <c r="W62" s="1">
        <v>22.335999999999999</v>
      </c>
      <c r="X62" s="1">
        <v>23.42</v>
      </c>
      <c r="Y62" s="1">
        <v>18.207999999999998</v>
      </c>
      <c r="Z62" s="1">
        <v>30.224</v>
      </c>
      <c r="AA62" s="1">
        <v>23.457999999999998</v>
      </c>
      <c r="AB62" s="1">
        <v>15.23</v>
      </c>
      <c r="AC62" s="1">
        <v>25.173999999999999</v>
      </c>
      <c r="AD62" s="1">
        <v>17.395</v>
      </c>
      <c r="AE62">
        <v>20.768999999999998</v>
      </c>
      <c r="AF62" s="1">
        <v>25.38</v>
      </c>
      <c r="AG62" s="1">
        <v>27.922999999999998</v>
      </c>
      <c r="AH62" s="1">
        <v>26.678000000000001</v>
      </c>
    </row>
    <row r="63" spans="1:1005" ht="15" x14ac:dyDescent="0.25">
      <c r="A63" s="108">
        <v>47150</v>
      </c>
      <c r="B63" s="216"/>
      <c r="C63" s="208">
        <v>29</v>
      </c>
      <c r="D63" s="211">
        <v>29</v>
      </c>
      <c r="E63" s="1">
        <v>36.253</v>
      </c>
      <c r="F63" s="1">
        <v>26.288</v>
      </c>
      <c r="G63" s="1">
        <v>28.241</v>
      </c>
      <c r="H63" s="1">
        <v>31.658999999999999</v>
      </c>
      <c r="I63" s="1">
        <v>25.962</v>
      </c>
      <c r="J63" s="1">
        <v>23.66</v>
      </c>
      <c r="K63" s="1">
        <v>18.565999999999999</v>
      </c>
      <c r="L63" s="1">
        <v>24.298999999999999</v>
      </c>
      <c r="M63" s="1">
        <v>21.670999999999999</v>
      </c>
      <c r="N63" s="1">
        <v>51.561</v>
      </c>
      <c r="O63" s="1">
        <v>22.888999999999999</v>
      </c>
      <c r="P63" s="1">
        <v>38.469000000000001</v>
      </c>
      <c r="Q63" s="1">
        <v>22.565000000000001</v>
      </c>
      <c r="R63" s="1">
        <v>35.225000000000001</v>
      </c>
      <c r="S63" s="1">
        <v>19.571000000000002</v>
      </c>
      <c r="T63" s="1">
        <v>25.52</v>
      </c>
      <c r="U63" s="1">
        <v>25.954000000000001</v>
      </c>
      <c r="V63" s="1">
        <v>22.094999999999999</v>
      </c>
      <c r="W63" s="1">
        <v>28.021000000000001</v>
      </c>
      <c r="X63" s="1">
        <v>35.372999999999998</v>
      </c>
      <c r="Y63" s="1">
        <v>34.585999999999999</v>
      </c>
      <c r="Z63" s="1">
        <v>71.018000000000001</v>
      </c>
      <c r="AA63" s="1">
        <v>23.263999999999999</v>
      </c>
      <c r="AB63" s="1">
        <v>18.792999999999999</v>
      </c>
      <c r="AC63" s="1">
        <v>25.661999999999999</v>
      </c>
      <c r="AD63" s="1">
        <v>24.923999999999999</v>
      </c>
      <c r="AE63">
        <v>26.109000000000002</v>
      </c>
      <c r="AF63" s="1">
        <v>25.48</v>
      </c>
      <c r="AG63" s="1">
        <v>26.074000000000002</v>
      </c>
      <c r="AH63" s="1">
        <v>48.557000000000002</v>
      </c>
    </row>
    <row r="64" spans="1:1005" ht="15" x14ac:dyDescent="0.25">
      <c r="A64" s="108">
        <v>47178</v>
      </c>
      <c r="B64" s="216"/>
      <c r="C64" s="208">
        <v>92</v>
      </c>
      <c r="D64" s="211">
        <v>92</v>
      </c>
      <c r="E64" s="1">
        <v>45.853999999999999</v>
      </c>
      <c r="F64" s="1">
        <v>143.08699999999999</v>
      </c>
      <c r="G64" s="1">
        <v>74.988</v>
      </c>
      <c r="H64" s="1">
        <v>54.161000000000001</v>
      </c>
      <c r="I64" s="1">
        <v>48.558999999999997</v>
      </c>
      <c r="J64" s="1">
        <v>70.900000000000006</v>
      </c>
      <c r="K64" s="1">
        <v>28.247</v>
      </c>
      <c r="L64" s="1">
        <v>48.795000000000002</v>
      </c>
      <c r="M64" s="1">
        <v>98.513999999999996</v>
      </c>
      <c r="N64" s="1">
        <v>114.432</v>
      </c>
      <c r="O64" s="1">
        <v>44.642000000000003</v>
      </c>
      <c r="P64" s="1">
        <v>130.77699999999999</v>
      </c>
      <c r="Q64" s="1">
        <v>86.49</v>
      </c>
      <c r="R64" s="1">
        <v>75.12</v>
      </c>
      <c r="S64" s="1">
        <v>51.255000000000003</v>
      </c>
      <c r="T64" s="1">
        <v>58.15</v>
      </c>
      <c r="U64" s="1">
        <v>65.593999999999994</v>
      </c>
      <c r="V64" s="1">
        <v>42.338999999999999</v>
      </c>
      <c r="W64" s="1">
        <v>55.378999999999998</v>
      </c>
      <c r="X64" s="1">
        <v>69.33</v>
      </c>
      <c r="Y64" s="1">
        <v>55.875</v>
      </c>
      <c r="Z64" s="1">
        <v>177.13200000000001</v>
      </c>
      <c r="AA64" s="1">
        <v>35.569000000000003</v>
      </c>
      <c r="AB64" s="1">
        <v>100.57899999999999</v>
      </c>
      <c r="AC64" s="1">
        <v>50.107999999999997</v>
      </c>
      <c r="AD64" s="1">
        <v>39.164000000000001</v>
      </c>
      <c r="AE64">
        <v>58.613999999999997</v>
      </c>
      <c r="AF64" s="1">
        <v>96.971000000000004</v>
      </c>
      <c r="AG64" s="1">
        <v>75.938000000000002</v>
      </c>
      <c r="AH64" s="1">
        <v>75.938000000000002</v>
      </c>
      <c r="ALQ64" s="1" t="e">
        <v>#N/A</v>
      </c>
    </row>
    <row r="65" spans="1:1005" ht="15" x14ac:dyDescent="0.25">
      <c r="A65" s="108">
        <v>47209</v>
      </c>
      <c r="B65" s="216"/>
      <c r="C65" s="208">
        <v>147</v>
      </c>
      <c r="D65" s="211">
        <v>147</v>
      </c>
      <c r="E65" s="1">
        <v>87.811000000000007</v>
      </c>
      <c r="F65" s="1">
        <v>224.679</v>
      </c>
      <c r="G65" s="1">
        <v>144.89599999999999</v>
      </c>
      <c r="H65" s="1">
        <v>110.628</v>
      </c>
      <c r="I65" s="1">
        <v>120.717</v>
      </c>
      <c r="J65" s="1">
        <v>201.08799999999999</v>
      </c>
      <c r="K65" s="1">
        <v>59.771999999999998</v>
      </c>
      <c r="L65" s="1">
        <v>66.614999999999995</v>
      </c>
      <c r="M65" s="1">
        <v>203.50200000000001</v>
      </c>
      <c r="N65" s="1">
        <v>311.29399999999998</v>
      </c>
      <c r="O65" s="1">
        <v>138.327</v>
      </c>
      <c r="P65" s="1">
        <v>146.03399999999999</v>
      </c>
      <c r="Q65" s="1">
        <v>274.94299999999998</v>
      </c>
      <c r="R65" s="1">
        <v>123.029</v>
      </c>
      <c r="S65" s="1">
        <v>160.66200000000001</v>
      </c>
      <c r="T65" s="1">
        <v>111.294</v>
      </c>
      <c r="U65" s="1">
        <v>158.19800000000001</v>
      </c>
      <c r="V65" s="1">
        <v>52.475000000000001</v>
      </c>
      <c r="W65" s="1">
        <v>92.930999999999997</v>
      </c>
      <c r="X65" s="1">
        <v>65.527000000000001</v>
      </c>
      <c r="Y65" s="1">
        <v>95.054000000000002</v>
      </c>
      <c r="Z65" s="1">
        <v>194.57499999999999</v>
      </c>
      <c r="AA65" s="1">
        <v>65.754999999999995</v>
      </c>
      <c r="AB65" s="1">
        <v>191.262</v>
      </c>
      <c r="AC65" s="1">
        <v>68.852999999999994</v>
      </c>
      <c r="AD65" s="1">
        <v>67.677000000000007</v>
      </c>
      <c r="AE65">
        <v>218.756</v>
      </c>
      <c r="AF65" s="1">
        <v>260.173</v>
      </c>
      <c r="AG65" s="1">
        <v>171.01400000000001</v>
      </c>
      <c r="AH65" s="1">
        <v>171.01400000000001</v>
      </c>
      <c r="ALQ65" s="1" t="e">
        <v>#N/A</v>
      </c>
    </row>
    <row r="66" spans="1:1005" ht="15" x14ac:dyDescent="0.25">
      <c r="A66" s="108">
        <v>47239</v>
      </c>
      <c r="B66" s="216"/>
      <c r="C66" s="208">
        <v>251</v>
      </c>
      <c r="D66" s="211">
        <v>251</v>
      </c>
      <c r="E66" s="1">
        <v>206.66399999999999</v>
      </c>
      <c r="F66" s="1">
        <v>389.87900000000002</v>
      </c>
      <c r="G66" s="1">
        <v>257.83499999999998</v>
      </c>
      <c r="H66" s="1">
        <v>290.81400000000002</v>
      </c>
      <c r="I66" s="1">
        <v>185.75800000000001</v>
      </c>
      <c r="J66" s="1">
        <v>433.38099999999997</v>
      </c>
      <c r="K66" s="1">
        <v>60.491</v>
      </c>
      <c r="L66" s="1">
        <v>181.19200000000001</v>
      </c>
      <c r="M66" s="1">
        <v>293.08999999999997</v>
      </c>
      <c r="N66" s="1">
        <v>534.346</v>
      </c>
      <c r="O66" s="1">
        <v>230.22300000000001</v>
      </c>
      <c r="P66" s="1">
        <v>283.78699999999998</v>
      </c>
      <c r="Q66" s="1">
        <v>373.22199999999998</v>
      </c>
      <c r="R66" s="1">
        <v>381.32900000000001</v>
      </c>
      <c r="S66" s="1">
        <v>215.64099999999999</v>
      </c>
      <c r="T66" s="1">
        <v>188.81299999999999</v>
      </c>
      <c r="U66" s="1">
        <v>206.239</v>
      </c>
      <c r="V66" s="1">
        <v>137.88399999999999</v>
      </c>
      <c r="W66" s="1">
        <v>191.291</v>
      </c>
      <c r="X66" s="1">
        <v>172.10300000000001</v>
      </c>
      <c r="Y66" s="1">
        <v>196.09200000000001</v>
      </c>
      <c r="Z66" s="1">
        <v>235.40199999999999</v>
      </c>
      <c r="AA66" s="1">
        <v>132.39599999999999</v>
      </c>
      <c r="AB66" s="1">
        <v>318.43</v>
      </c>
      <c r="AC66" s="1">
        <v>176.69499999999999</v>
      </c>
      <c r="AD66" s="1">
        <v>186.92</v>
      </c>
      <c r="AE66">
        <v>318.726</v>
      </c>
      <c r="AF66" s="1">
        <v>442.32</v>
      </c>
      <c r="AG66" s="1">
        <v>298.13799999999998</v>
      </c>
      <c r="AH66" s="1">
        <v>298.13799999999998</v>
      </c>
      <c r="ALQ66" s="1" t="e">
        <v>#N/A</v>
      </c>
    </row>
    <row r="67" spans="1:1005" ht="15" x14ac:dyDescent="0.25">
      <c r="A67" s="108">
        <v>47270</v>
      </c>
      <c r="B67" s="216"/>
      <c r="C67" s="208">
        <v>187</v>
      </c>
      <c r="D67" s="211">
        <v>187</v>
      </c>
      <c r="E67" s="1">
        <v>67.227999999999994</v>
      </c>
      <c r="F67" s="1">
        <v>370.59300000000002</v>
      </c>
      <c r="G67" s="1">
        <v>170.68299999999999</v>
      </c>
      <c r="H67" s="1">
        <v>305.35300000000001</v>
      </c>
      <c r="I67" s="1">
        <v>49.334000000000003</v>
      </c>
      <c r="J67" s="1">
        <v>196.06</v>
      </c>
      <c r="K67" s="1">
        <v>12.994</v>
      </c>
      <c r="L67" s="1">
        <v>111.127</v>
      </c>
      <c r="M67" s="1">
        <v>131.20099999999999</v>
      </c>
      <c r="N67" s="1">
        <v>360.85700000000003</v>
      </c>
      <c r="O67" s="1">
        <v>75.757000000000005</v>
      </c>
      <c r="P67" s="1">
        <v>163.852</v>
      </c>
      <c r="Q67" s="1">
        <v>336.91</v>
      </c>
      <c r="R67" s="1">
        <v>160.036</v>
      </c>
      <c r="S67" s="1">
        <v>220.15100000000001</v>
      </c>
      <c r="T67" s="1">
        <v>243.72499999999999</v>
      </c>
      <c r="U67" s="1">
        <v>63.747999999999998</v>
      </c>
      <c r="V67" s="1">
        <v>79.022000000000006</v>
      </c>
      <c r="W67" s="1">
        <v>172.89699999999999</v>
      </c>
      <c r="X67" s="1">
        <v>226.1</v>
      </c>
      <c r="Y67" s="1">
        <v>220.441</v>
      </c>
      <c r="Z67" s="1">
        <v>220.453</v>
      </c>
      <c r="AA67" s="1">
        <v>31.056000000000001</v>
      </c>
      <c r="AB67" s="1">
        <v>378.00400000000002</v>
      </c>
      <c r="AC67" s="1">
        <v>64.819000000000003</v>
      </c>
      <c r="AD67" s="1">
        <v>259.31200000000001</v>
      </c>
      <c r="AE67">
        <v>148.10400000000001</v>
      </c>
      <c r="AF67" s="1">
        <v>356.04599999999999</v>
      </c>
      <c r="AG67" s="1">
        <v>214.05600000000001</v>
      </c>
      <c r="AH67" s="1">
        <v>214.05600000000001</v>
      </c>
      <c r="ALQ67" s="1" t="e">
        <v>#N/A</v>
      </c>
    </row>
    <row r="68" spans="1:1005" ht="15" x14ac:dyDescent="0.25">
      <c r="A68" s="108">
        <v>47300</v>
      </c>
      <c r="B68" s="216"/>
      <c r="C68" s="208">
        <v>33</v>
      </c>
      <c r="D68" s="211">
        <v>33</v>
      </c>
      <c r="E68" s="1">
        <v>10.831</v>
      </c>
      <c r="F68" s="1">
        <v>91.183000000000007</v>
      </c>
      <c r="G68" s="1">
        <v>73.347999999999999</v>
      </c>
      <c r="H68" s="1">
        <v>178.29599999999999</v>
      </c>
      <c r="I68" s="1">
        <v>-7.63</v>
      </c>
      <c r="J68" s="1">
        <v>29.677</v>
      </c>
      <c r="K68" s="1">
        <v>18.12</v>
      </c>
      <c r="L68" s="1">
        <v>-3.9239999999999999</v>
      </c>
      <c r="M68" s="1">
        <v>23.939</v>
      </c>
      <c r="N68" s="1">
        <v>100.983</v>
      </c>
      <c r="O68" s="1">
        <v>26.376000000000001</v>
      </c>
      <c r="P68" s="1">
        <v>24.709</v>
      </c>
      <c r="Q68" s="1">
        <v>87.947999999999993</v>
      </c>
      <c r="R68" s="1">
        <v>33.399000000000001</v>
      </c>
      <c r="S68" s="1">
        <v>32.637999999999998</v>
      </c>
      <c r="T68" s="1">
        <v>56.198999999999998</v>
      </c>
      <c r="U68" s="1">
        <v>6.5960000000000001</v>
      </c>
      <c r="V68" s="1">
        <v>26.806999999999999</v>
      </c>
      <c r="W68" s="1">
        <v>14.436</v>
      </c>
      <c r="X68" s="1">
        <v>33.957999999999998</v>
      </c>
      <c r="Y68" s="1">
        <v>22.75</v>
      </c>
      <c r="Z68" s="1">
        <v>34.125999999999998</v>
      </c>
      <c r="AA68" s="1">
        <v>20.606999999999999</v>
      </c>
      <c r="AB68" s="1">
        <v>138.61199999999999</v>
      </c>
      <c r="AC68" s="1">
        <v>1.177</v>
      </c>
      <c r="AD68" s="1">
        <v>97.844999999999999</v>
      </c>
      <c r="AE68">
        <v>52.006</v>
      </c>
      <c r="AF68" s="1">
        <v>102.381</v>
      </c>
      <c r="AG68" s="1">
        <v>22.016999999999999</v>
      </c>
      <c r="AH68" s="1">
        <v>22.016999999999999</v>
      </c>
      <c r="ALQ68" s="1" t="e">
        <v>#N/A</v>
      </c>
    </row>
    <row r="69" spans="1:1005" ht="15" x14ac:dyDescent="0.25">
      <c r="A69" s="108">
        <v>47331</v>
      </c>
      <c r="B69" s="216"/>
      <c r="C69" s="208">
        <v>24</v>
      </c>
      <c r="D69" s="211">
        <v>24</v>
      </c>
      <c r="E69" s="1">
        <v>-1.911</v>
      </c>
      <c r="F69" s="1">
        <v>71.721000000000004</v>
      </c>
      <c r="G69" s="1">
        <v>24.739000000000001</v>
      </c>
      <c r="H69" s="1">
        <v>127.381</v>
      </c>
      <c r="I69" s="1">
        <v>-4.282</v>
      </c>
      <c r="J69" s="1">
        <v>41.597999999999999</v>
      </c>
      <c r="K69" s="1">
        <v>18.015000000000001</v>
      </c>
      <c r="L69" s="1">
        <v>15.965999999999999</v>
      </c>
      <c r="M69" s="1">
        <v>-0.309</v>
      </c>
      <c r="N69" s="1">
        <v>35.313000000000002</v>
      </c>
      <c r="O69" s="1">
        <v>37.404000000000003</v>
      </c>
      <c r="P69" s="1">
        <v>44.192999999999998</v>
      </c>
      <c r="Q69" s="1">
        <v>36.994</v>
      </c>
      <c r="R69" s="1">
        <v>-0.245</v>
      </c>
      <c r="S69" s="1">
        <v>36.06</v>
      </c>
      <c r="T69" s="1">
        <v>12.303000000000001</v>
      </c>
      <c r="U69" s="1">
        <v>-7.1589999999999998</v>
      </c>
      <c r="V69" s="1">
        <v>39.662999999999997</v>
      </c>
      <c r="W69" s="1">
        <v>9.8049999999999997</v>
      </c>
      <c r="X69" s="1">
        <v>5.2610000000000001</v>
      </c>
      <c r="Y69" s="1">
        <v>27.716000000000001</v>
      </c>
      <c r="Z69" s="1">
        <v>23.286000000000001</v>
      </c>
      <c r="AA69" s="1">
        <v>18.225000000000001</v>
      </c>
      <c r="AB69" s="1">
        <v>37.472999999999999</v>
      </c>
      <c r="AC69" s="1">
        <v>7.1760000000000002</v>
      </c>
      <c r="AD69" s="1">
        <v>38.972999999999999</v>
      </c>
      <c r="AE69">
        <v>60.075000000000003</v>
      </c>
      <c r="AF69" s="1">
        <v>73.191999999999993</v>
      </c>
      <c r="AG69" s="1">
        <v>10.079000000000001</v>
      </c>
      <c r="AH69" s="1">
        <v>10.079000000000001</v>
      </c>
      <c r="ALQ69" s="1" t="e">
        <v>#N/A</v>
      </c>
    </row>
    <row r="70" spans="1:1005" ht="15" x14ac:dyDescent="0.25">
      <c r="A70" s="108">
        <v>47362</v>
      </c>
      <c r="B70" s="216"/>
      <c r="C70" s="208">
        <v>31</v>
      </c>
      <c r="D70" s="211">
        <v>31</v>
      </c>
      <c r="E70" s="1">
        <v>22.062999999999999</v>
      </c>
      <c r="F70" s="1">
        <v>86.596999999999994</v>
      </c>
      <c r="G70" s="1">
        <v>14.177</v>
      </c>
      <c r="H70" s="1">
        <v>80.254999999999995</v>
      </c>
      <c r="I70" s="1">
        <v>14.454000000000001</v>
      </c>
      <c r="J70" s="1">
        <v>9.2159999999999993</v>
      </c>
      <c r="K70" s="1">
        <v>27.625</v>
      </c>
      <c r="L70" s="1">
        <v>52.043999999999997</v>
      </c>
      <c r="M70" s="1">
        <v>56.667000000000002</v>
      </c>
      <c r="N70" s="1">
        <v>21.975999999999999</v>
      </c>
      <c r="O70" s="1">
        <v>42.207999999999998</v>
      </c>
      <c r="P70" s="1">
        <v>34.162999999999997</v>
      </c>
      <c r="Q70" s="1">
        <v>37.594999999999999</v>
      </c>
      <c r="R70" s="1">
        <v>9.1489999999999991</v>
      </c>
      <c r="S70" s="1">
        <v>45.539000000000001</v>
      </c>
      <c r="T70" s="1">
        <v>15.946</v>
      </c>
      <c r="U70" s="1">
        <v>17.311</v>
      </c>
      <c r="V70" s="1">
        <v>99.816999999999993</v>
      </c>
      <c r="W70" s="1">
        <v>16.800999999999998</v>
      </c>
      <c r="X70" s="1">
        <v>9.0730000000000004</v>
      </c>
      <c r="Y70" s="1">
        <v>11.337999999999999</v>
      </c>
      <c r="Z70" s="1">
        <v>15.744</v>
      </c>
      <c r="AA70" s="1">
        <v>17.175999999999998</v>
      </c>
      <c r="AB70" s="1">
        <v>9.7720000000000002</v>
      </c>
      <c r="AC70" s="1">
        <v>21.832999999999998</v>
      </c>
      <c r="AD70" s="1">
        <v>68.738</v>
      </c>
      <c r="AE70">
        <v>41.567999999999998</v>
      </c>
      <c r="AF70" s="1">
        <v>95.772000000000006</v>
      </c>
      <c r="AG70" s="1">
        <v>54.186999999999998</v>
      </c>
      <c r="AH70" s="1">
        <v>54.186999999999998</v>
      </c>
      <c r="ALQ70" s="1" t="e">
        <v>#N/A</v>
      </c>
    </row>
    <row r="71" spans="1:1005" ht="15" x14ac:dyDescent="0.25">
      <c r="A71" s="108"/>
      <c r="B71" s="216"/>
      <c r="C71" s="208"/>
      <c r="D71" s="211"/>
      <c r="ALQ71" s="1" t="e">
        <v>#N/A</v>
      </c>
    </row>
    <row r="72" spans="1:1005" ht="15" x14ac:dyDescent="0.25">
      <c r="A72" s="108"/>
      <c r="B72" s="216"/>
      <c r="C72" s="208"/>
      <c r="D72" s="211"/>
      <c r="ALQ72" s="1" t="e">
        <v>#N/A</v>
      </c>
    </row>
    <row r="73" spans="1:1005" ht="15" x14ac:dyDescent="0.25">
      <c r="A73" s="108"/>
      <c r="B73" s="216"/>
      <c r="C73" s="208"/>
      <c r="D73" s="211"/>
    </row>
    <row r="74" spans="1:1005" ht="15" x14ac:dyDescent="0.25">
      <c r="A74" s="108"/>
      <c r="B74" s="216"/>
      <c r="C74" s="208"/>
      <c r="D74" s="211"/>
    </row>
    <row r="75" spans="1:1005" ht="15" x14ac:dyDescent="0.25">
      <c r="A75" s="108"/>
      <c r="B75" s="216"/>
      <c r="C75" s="208"/>
      <c r="D75" s="211"/>
    </row>
    <row r="76" spans="1:1005" ht="15" x14ac:dyDescent="0.25">
      <c r="A76" s="108"/>
      <c r="B76" s="216"/>
      <c r="C76" s="208"/>
      <c r="D76" s="211"/>
    </row>
    <row r="77" spans="1:1005" ht="15" x14ac:dyDescent="0.25">
      <c r="A77" s="108"/>
      <c r="B77" s="216"/>
      <c r="C77" s="208"/>
      <c r="D77" s="211"/>
    </row>
    <row r="78" spans="1:1005" ht="15" x14ac:dyDescent="0.25">
      <c r="A78" s="108"/>
      <c r="B78" s="216"/>
      <c r="C78" s="208"/>
      <c r="D78" s="211"/>
    </row>
    <row r="79" spans="1:1005" ht="15" x14ac:dyDescent="0.25">
      <c r="A79" s="108"/>
      <c r="B79" s="216"/>
      <c r="C79" s="208"/>
      <c r="D79" s="211"/>
    </row>
    <row r="80" spans="1:1005" ht="15" x14ac:dyDescent="0.25">
      <c r="A80" s="108"/>
      <c r="B80" s="216"/>
      <c r="C80" s="208"/>
      <c r="D80" s="211"/>
    </row>
    <row r="81" spans="1:4" ht="12.75" customHeight="1" x14ac:dyDescent="0.25">
      <c r="A81" s="108"/>
      <c r="B81" s="223"/>
      <c r="C81" s="120"/>
      <c r="D81" s="24"/>
    </row>
    <row r="82" spans="1:4" ht="12.75" customHeight="1" x14ac:dyDescent="0.25">
      <c r="A82" s="108"/>
      <c r="B82" s="223"/>
      <c r="C82" s="120"/>
      <c r="D82" s="24"/>
    </row>
    <row r="83" spans="1:4" ht="12.75" customHeight="1" x14ac:dyDescent="0.25">
      <c r="A83" s="108"/>
      <c r="B83" s="223"/>
      <c r="C83" s="120"/>
      <c r="D83" s="24"/>
    </row>
    <row r="84" spans="1:4" ht="12.75" customHeight="1" x14ac:dyDescent="0.25">
      <c r="A84" s="108"/>
      <c r="B84" s="223"/>
      <c r="C84" s="120"/>
      <c r="D84" s="2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7109375" defaultRowHeight="12.75" customHeight="1" x14ac:dyDescent="0.25"/>
  <cols>
    <col min="1" max="4" width="7.5703125" style="2" customWidth="1"/>
    <col min="5" max="12" width="7" style="1" customWidth="1"/>
    <col min="13" max="13" width="8" style="1" customWidth="1"/>
    <col min="14" max="30" width="7" style="1" customWidth="1"/>
    <col min="31" max="31" width="8.42578125" customWidth="1"/>
    <col min="32" max="54" width="8.7109375" style="1" customWidth="1"/>
    <col min="55" max="16384" width="18.7109375" style="1"/>
  </cols>
  <sheetData>
    <row r="1" spans="1:39" ht="15" x14ac:dyDescent="0.25">
      <c r="A1" s="27"/>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259"/>
      <c r="AB1" s="259"/>
      <c r="AC1" s="259"/>
      <c r="AD1" s="259"/>
      <c r="AE1" s="259"/>
      <c r="AF1" s="259"/>
      <c r="AG1" s="259"/>
      <c r="AH1" s="259"/>
      <c r="AI1" s="2"/>
      <c r="AJ1" s="2"/>
      <c r="AK1" s="2"/>
      <c r="AL1" s="2"/>
      <c r="AM1" s="2"/>
    </row>
    <row r="2" spans="1:39" s="2" customFormat="1" ht="15" x14ac:dyDescent="0.25">
      <c r="A2" s="27"/>
      <c r="B2" s="121" t="s">
        <v>46</v>
      </c>
      <c r="C2" s="121" t="s">
        <v>45</v>
      </c>
      <c r="D2" s="121" t="s">
        <v>47</v>
      </c>
      <c r="E2" s="121">
        <v>1991</v>
      </c>
      <c r="F2" s="121">
        <v>1992</v>
      </c>
      <c r="G2" s="121">
        <v>1993</v>
      </c>
      <c r="H2" s="121">
        <v>1994</v>
      </c>
      <c r="I2" s="121">
        <v>1995</v>
      </c>
      <c r="J2" s="121">
        <v>1996</v>
      </c>
      <c r="K2" s="121">
        <v>1997</v>
      </c>
      <c r="L2" s="121">
        <v>1998</v>
      </c>
      <c r="M2" s="121">
        <v>1999</v>
      </c>
      <c r="N2" s="121">
        <v>2000</v>
      </c>
      <c r="O2" s="121">
        <v>2001</v>
      </c>
      <c r="P2" s="121">
        <v>2002</v>
      </c>
      <c r="Q2" s="121">
        <v>2003</v>
      </c>
      <c r="R2" s="121">
        <v>2004</v>
      </c>
      <c r="S2" s="121">
        <v>2005</v>
      </c>
      <c r="T2" s="121">
        <v>2006</v>
      </c>
      <c r="U2" s="121">
        <v>2007</v>
      </c>
      <c r="V2" s="121">
        <v>2008</v>
      </c>
      <c r="W2" s="121">
        <v>2009</v>
      </c>
      <c r="X2" s="121">
        <v>2010</v>
      </c>
      <c r="Y2" s="121">
        <v>2011</v>
      </c>
      <c r="Z2" s="121">
        <v>2012</v>
      </c>
      <c r="AA2" s="121">
        <v>2013</v>
      </c>
      <c r="AB2" s="121">
        <v>2014</v>
      </c>
      <c r="AC2" s="121">
        <v>2015</v>
      </c>
      <c r="AD2" s="121">
        <v>2016</v>
      </c>
      <c r="AE2" s="131">
        <v>2017</v>
      </c>
      <c r="AF2" s="121">
        <v>2018</v>
      </c>
      <c r="AG2" s="121">
        <v>2019</v>
      </c>
      <c r="AH2" s="121">
        <v>2020</v>
      </c>
    </row>
    <row r="3" spans="1:39" s="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09">
        <v>45352</v>
      </c>
      <c r="B4" s="224"/>
      <c r="C4" s="225">
        <v>5</v>
      </c>
      <c r="D4" s="209">
        <v>5</v>
      </c>
      <c r="E4">
        <v>3.9470000000000001</v>
      </c>
      <c r="F4">
        <v>4.343</v>
      </c>
      <c r="G4">
        <v>4.9379999999999997</v>
      </c>
      <c r="H4" s="1">
        <v>4.931</v>
      </c>
      <c r="I4" s="1">
        <v>5.0960000000000001</v>
      </c>
      <c r="J4" s="1">
        <v>4.1360000000000001</v>
      </c>
      <c r="K4" s="1">
        <v>5.5350000000000001</v>
      </c>
      <c r="L4" s="1">
        <v>4.8049999999999997</v>
      </c>
      <c r="M4" s="1">
        <v>5.2329999999999997</v>
      </c>
      <c r="N4" s="1">
        <v>4.1840000000000002</v>
      </c>
      <c r="O4" s="1">
        <v>4.649</v>
      </c>
      <c r="P4" s="1">
        <v>4.0949999999999998</v>
      </c>
      <c r="Q4" s="1">
        <v>4.8129999999999997</v>
      </c>
      <c r="R4" s="1">
        <v>6.8769999999999998</v>
      </c>
      <c r="S4" s="1">
        <v>4.1360000000000001</v>
      </c>
      <c r="T4" s="1">
        <v>4.0289999999999999</v>
      </c>
      <c r="U4" s="1">
        <v>6.5229999999999997</v>
      </c>
      <c r="V4" s="1">
        <v>3.8149999999999999</v>
      </c>
      <c r="W4" s="1">
        <v>4.9290000000000003</v>
      </c>
      <c r="X4" s="1">
        <v>3.9319999999999999</v>
      </c>
      <c r="Y4" s="1">
        <v>4.3780000000000001</v>
      </c>
      <c r="Z4" s="1">
        <v>5.6050000000000004</v>
      </c>
      <c r="AA4" s="1">
        <v>4.056</v>
      </c>
      <c r="AB4" s="1">
        <v>3.794</v>
      </c>
      <c r="AC4" s="1">
        <v>5.7880000000000003</v>
      </c>
      <c r="AD4" s="1">
        <v>4.5469999999999997</v>
      </c>
      <c r="AE4" s="1">
        <v>6.3680000000000003</v>
      </c>
      <c r="AF4" s="1">
        <v>4.0750000000000002</v>
      </c>
      <c r="AG4" s="1">
        <v>3.8969999999999998</v>
      </c>
      <c r="AH4">
        <v>4.4530000000000003</v>
      </c>
    </row>
    <row r="5" spans="1:39" ht="15" x14ac:dyDescent="0.25">
      <c r="A5" s="109">
        <v>45383</v>
      </c>
      <c r="B5" s="215"/>
      <c r="C5" s="207">
        <v>6</v>
      </c>
      <c r="D5" s="210">
        <v>8</v>
      </c>
      <c r="E5">
        <v>7.2160000000000002</v>
      </c>
      <c r="F5">
        <v>11.391</v>
      </c>
      <c r="G5">
        <v>7.6260000000000003</v>
      </c>
      <c r="H5" s="1">
        <v>8.4819999999999993</v>
      </c>
      <c r="I5" s="1">
        <v>6.3689999999999998</v>
      </c>
      <c r="J5" s="1">
        <v>8.0289999999999999</v>
      </c>
      <c r="K5" s="1">
        <v>7.0570000000000004</v>
      </c>
      <c r="L5" s="1">
        <v>6.2789999999999999</v>
      </c>
      <c r="M5" s="1">
        <v>6.8869999999999996</v>
      </c>
      <c r="N5" s="1">
        <v>9.8849999999999998</v>
      </c>
      <c r="O5" s="1">
        <v>9.0939999999999994</v>
      </c>
      <c r="P5" s="1">
        <v>9.9169999999999998</v>
      </c>
      <c r="Q5" s="1">
        <v>8.1910000000000007</v>
      </c>
      <c r="R5" s="1">
        <v>11.502000000000001</v>
      </c>
      <c r="S5" s="1">
        <v>7.9710000000000001</v>
      </c>
      <c r="T5" s="1">
        <v>9.5739999999999998</v>
      </c>
      <c r="U5" s="1">
        <v>8.8079999999999998</v>
      </c>
      <c r="V5" s="1">
        <v>4.8410000000000002</v>
      </c>
      <c r="W5" s="1">
        <v>6.6630000000000003</v>
      </c>
      <c r="X5" s="1">
        <v>7.6989999999999998</v>
      </c>
      <c r="Y5" s="1">
        <v>7.4009999999999998</v>
      </c>
      <c r="Z5" s="1">
        <v>12.715999999999999</v>
      </c>
      <c r="AA5" s="1">
        <v>6.5590000000000002</v>
      </c>
      <c r="AB5" s="1">
        <v>6.3540000000000001</v>
      </c>
      <c r="AC5" s="1">
        <v>8.1920000000000002</v>
      </c>
      <c r="AD5" s="1">
        <v>8.2520000000000007</v>
      </c>
      <c r="AE5" s="1">
        <v>9.2319999999999993</v>
      </c>
      <c r="AF5" s="1">
        <v>7.2859999999999996</v>
      </c>
      <c r="AG5" s="1">
        <v>8.375</v>
      </c>
      <c r="AH5">
        <v>7.4240000000000004</v>
      </c>
    </row>
    <row r="6" spans="1:39" ht="15" x14ac:dyDescent="0.25">
      <c r="A6" s="109">
        <v>45413</v>
      </c>
      <c r="B6" s="215"/>
      <c r="C6" s="207">
        <v>20</v>
      </c>
      <c r="D6" s="210">
        <v>26</v>
      </c>
      <c r="E6">
        <v>22.506</v>
      </c>
      <c r="F6">
        <v>35.451999999999998</v>
      </c>
      <c r="G6">
        <v>24.388000000000002</v>
      </c>
      <c r="H6" s="1">
        <v>28.468</v>
      </c>
      <c r="I6" s="1">
        <v>26.13</v>
      </c>
      <c r="J6" s="1">
        <v>31.866</v>
      </c>
      <c r="K6" s="1">
        <v>24.047999999999998</v>
      </c>
      <c r="L6" s="1">
        <v>20.375</v>
      </c>
      <c r="M6" s="1">
        <v>22.408000000000001</v>
      </c>
      <c r="N6" s="1">
        <v>34.161000000000001</v>
      </c>
      <c r="O6" s="1">
        <v>34.32</v>
      </c>
      <c r="P6" s="1">
        <v>21.635000000000002</v>
      </c>
      <c r="Q6" s="1">
        <v>26.149000000000001</v>
      </c>
      <c r="R6" s="1">
        <v>30.456</v>
      </c>
      <c r="S6" s="1">
        <v>24.375</v>
      </c>
      <c r="T6" s="1">
        <v>26.396000000000001</v>
      </c>
      <c r="U6" s="1">
        <v>25.87</v>
      </c>
      <c r="V6" s="1">
        <v>18.492999999999999</v>
      </c>
      <c r="W6" s="1">
        <v>33.311</v>
      </c>
      <c r="X6" s="1">
        <v>16.209</v>
      </c>
      <c r="Y6" s="1">
        <v>17.021000000000001</v>
      </c>
      <c r="Z6" s="1">
        <v>27.3</v>
      </c>
      <c r="AA6" s="1">
        <v>26.440999999999999</v>
      </c>
      <c r="AB6" s="1">
        <v>20.425999999999998</v>
      </c>
      <c r="AC6" s="1">
        <v>17.013000000000002</v>
      </c>
      <c r="AD6" s="1">
        <v>22.436</v>
      </c>
      <c r="AE6" s="1">
        <v>22.317</v>
      </c>
      <c r="AF6" s="1">
        <v>32.753</v>
      </c>
      <c r="AG6" s="1">
        <v>26.234000000000002</v>
      </c>
      <c r="AH6">
        <v>29.61</v>
      </c>
    </row>
    <row r="7" spans="1:39" ht="15" x14ac:dyDescent="0.25">
      <c r="A7" s="109">
        <v>45444</v>
      </c>
      <c r="B7" s="215"/>
      <c r="C7" s="207">
        <v>31</v>
      </c>
      <c r="D7" s="210">
        <v>40</v>
      </c>
      <c r="E7">
        <v>56.66</v>
      </c>
      <c r="F7">
        <v>34.618000000000002</v>
      </c>
      <c r="G7">
        <v>51.027999999999999</v>
      </c>
      <c r="H7" s="1">
        <v>40.475000000000001</v>
      </c>
      <c r="I7" s="1">
        <v>79.975999999999999</v>
      </c>
      <c r="J7" s="1">
        <v>39.524999999999999</v>
      </c>
      <c r="K7" s="1">
        <v>50.756</v>
      </c>
      <c r="L7" s="1">
        <v>35.344000000000001</v>
      </c>
      <c r="M7" s="1">
        <v>52.014000000000003</v>
      </c>
      <c r="N7" s="1">
        <v>32.201000000000001</v>
      </c>
      <c r="O7" s="1">
        <v>36.378</v>
      </c>
      <c r="P7" s="1">
        <v>25.295999999999999</v>
      </c>
      <c r="Q7" s="1">
        <v>44.35</v>
      </c>
      <c r="R7" s="1">
        <v>26.193999999999999</v>
      </c>
      <c r="S7" s="1">
        <v>35.19</v>
      </c>
      <c r="T7" s="1">
        <v>31.553999999999998</v>
      </c>
      <c r="U7" s="1">
        <v>30.356999999999999</v>
      </c>
      <c r="V7" s="1">
        <v>50.378</v>
      </c>
      <c r="W7" s="1">
        <v>36.51</v>
      </c>
      <c r="X7" s="1">
        <v>46.984999999999999</v>
      </c>
      <c r="Y7" s="1">
        <v>53.344999999999999</v>
      </c>
      <c r="Z7" s="1">
        <v>15.696999999999999</v>
      </c>
      <c r="AA7" s="1">
        <v>51.898000000000003</v>
      </c>
      <c r="AB7" s="1">
        <v>42.524999999999999</v>
      </c>
      <c r="AC7" s="1">
        <v>55.317999999999998</v>
      </c>
      <c r="AD7" s="1">
        <v>49.537999999999997</v>
      </c>
      <c r="AE7" s="1">
        <v>32.408999999999999</v>
      </c>
      <c r="AF7" s="1">
        <v>27.917999999999999</v>
      </c>
      <c r="AG7" s="1">
        <v>61.66</v>
      </c>
      <c r="AH7">
        <v>36.826999999999998</v>
      </c>
    </row>
    <row r="8" spans="1:39" ht="15" x14ac:dyDescent="0.25">
      <c r="A8" s="109">
        <v>45474</v>
      </c>
      <c r="B8" s="215"/>
      <c r="C8" s="207">
        <v>13</v>
      </c>
      <c r="D8" s="210">
        <v>17</v>
      </c>
      <c r="E8">
        <v>27.106000000000002</v>
      </c>
      <c r="F8">
        <v>17.965</v>
      </c>
      <c r="G8">
        <v>26.538</v>
      </c>
      <c r="H8" s="1">
        <v>15.848000000000001</v>
      </c>
      <c r="I8" s="1">
        <v>70.536000000000001</v>
      </c>
      <c r="J8" s="1">
        <v>17.306999999999999</v>
      </c>
      <c r="K8" s="1">
        <v>18.901</v>
      </c>
      <c r="L8" s="1">
        <v>20.288</v>
      </c>
      <c r="M8" s="1">
        <v>33.966000000000001</v>
      </c>
      <c r="N8" s="1">
        <v>12.895</v>
      </c>
      <c r="O8" s="1">
        <v>13.75</v>
      </c>
      <c r="P8" s="1">
        <v>10.144</v>
      </c>
      <c r="Q8" s="1">
        <v>15.59</v>
      </c>
      <c r="R8" s="1">
        <v>10.878</v>
      </c>
      <c r="S8" s="1">
        <v>15.231999999999999</v>
      </c>
      <c r="T8" s="1">
        <v>12.331</v>
      </c>
      <c r="U8" s="1">
        <v>13.641999999999999</v>
      </c>
      <c r="V8" s="1">
        <v>26.305</v>
      </c>
      <c r="W8" s="1">
        <v>18.986999999999998</v>
      </c>
      <c r="X8" s="1">
        <v>16.693000000000001</v>
      </c>
      <c r="Y8" s="1">
        <v>34.603999999999999</v>
      </c>
      <c r="Z8" s="1">
        <v>8.57</v>
      </c>
      <c r="AA8" s="1">
        <v>21.062999999999999</v>
      </c>
      <c r="AB8" s="1">
        <v>15.324</v>
      </c>
      <c r="AC8" s="1">
        <v>21.981000000000002</v>
      </c>
      <c r="AD8" s="1">
        <v>18.279</v>
      </c>
      <c r="AE8" s="1">
        <v>12.815</v>
      </c>
      <c r="AF8" s="1">
        <v>10.962</v>
      </c>
      <c r="AG8" s="1">
        <v>40.530999999999999</v>
      </c>
      <c r="AH8">
        <v>13.491</v>
      </c>
    </row>
    <row r="9" spans="1:39" ht="15" x14ac:dyDescent="0.25">
      <c r="A9" s="109">
        <v>45505</v>
      </c>
      <c r="B9" s="215"/>
      <c r="C9" s="207">
        <v>7</v>
      </c>
      <c r="D9" s="210">
        <v>8</v>
      </c>
      <c r="E9">
        <v>9.8729999999999993</v>
      </c>
      <c r="F9">
        <v>9.6080000000000005</v>
      </c>
      <c r="G9">
        <v>9.7089999999999996</v>
      </c>
      <c r="H9" s="1">
        <v>7.0209999999999999</v>
      </c>
      <c r="I9" s="1">
        <v>20.373000000000001</v>
      </c>
      <c r="J9" s="1">
        <v>7.423</v>
      </c>
      <c r="K9" s="1">
        <v>9.3049999999999997</v>
      </c>
      <c r="L9" s="1">
        <v>8.1690000000000005</v>
      </c>
      <c r="M9" s="1">
        <v>12.262</v>
      </c>
      <c r="N9" s="1">
        <v>7.0439999999999996</v>
      </c>
      <c r="O9" s="1">
        <v>7.85</v>
      </c>
      <c r="P9" s="1">
        <v>5.5309999999999997</v>
      </c>
      <c r="Q9" s="1">
        <v>7.3029999999999999</v>
      </c>
      <c r="R9" s="1">
        <v>6.1139999999999999</v>
      </c>
      <c r="S9" s="1">
        <v>8.1449999999999996</v>
      </c>
      <c r="T9" s="1">
        <v>7.0270000000000001</v>
      </c>
      <c r="U9" s="1">
        <v>7.2450000000000001</v>
      </c>
      <c r="V9" s="1">
        <v>9.3859999999999992</v>
      </c>
      <c r="W9" s="1">
        <v>7.8550000000000004</v>
      </c>
      <c r="X9" s="1">
        <v>8.9269999999999996</v>
      </c>
      <c r="Y9" s="1">
        <v>11.8</v>
      </c>
      <c r="Z9" s="1">
        <v>5.2619999999999996</v>
      </c>
      <c r="AA9" s="1">
        <v>9.8230000000000004</v>
      </c>
      <c r="AB9" s="1">
        <v>7.7610000000000001</v>
      </c>
      <c r="AC9" s="1">
        <v>8.5399999999999991</v>
      </c>
      <c r="AD9" s="1">
        <v>8.548</v>
      </c>
      <c r="AE9" s="1">
        <v>7.81</v>
      </c>
      <c r="AF9" s="1">
        <v>5.8650000000000002</v>
      </c>
      <c r="AG9" s="1">
        <v>12.766</v>
      </c>
      <c r="AH9">
        <v>7.0190000000000001</v>
      </c>
    </row>
    <row r="10" spans="1:39" ht="15" x14ac:dyDescent="0.25">
      <c r="A10" s="109">
        <v>45536</v>
      </c>
      <c r="B10" s="215"/>
      <c r="C10" s="207">
        <v>7</v>
      </c>
      <c r="D10" s="210">
        <v>6</v>
      </c>
      <c r="E10">
        <v>6.431</v>
      </c>
      <c r="F10">
        <v>6.8789999999999996</v>
      </c>
      <c r="G10">
        <v>6.9870000000000001</v>
      </c>
      <c r="H10" s="1">
        <v>5.4530000000000003</v>
      </c>
      <c r="I10" s="1">
        <v>11.848000000000001</v>
      </c>
      <c r="J10" s="1">
        <v>5.6230000000000002</v>
      </c>
      <c r="K10" s="1">
        <v>6.468</v>
      </c>
      <c r="L10" s="1">
        <v>5.2889999999999997</v>
      </c>
      <c r="M10" s="1">
        <v>7.2629999999999999</v>
      </c>
      <c r="N10" s="1">
        <v>5.1950000000000003</v>
      </c>
      <c r="O10" s="1">
        <v>5.6239999999999997</v>
      </c>
      <c r="P10" s="1">
        <v>4.3579999999999997</v>
      </c>
      <c r="Q10" s="1">
        <v>7.47</v>
      </c>
      <c r="R10" s="1">
        <v>4.7939999999999996</v>
      </c>
      <c r="S10" s="1">
        <v>5.36</v>
      </c>
      <c r="T10" s="1">
        <v>5.7140000000000004</v>
      </c>
      <c r="U10" s="1">
        <v>5.9539999999999997</v>
      </c>
      <c r="V10" s="1">
        <v>6.1980000000000004</v>
      </c>
      <c r="W10" s="1">
        <v>5.51</v>
      </c>
      <c r="X10" s="1">
        <v>5.6619999999999999</v>
      </c>
      <c r="Y10" s="1">
        <v>6.827</v>
      </c>
      <c r="Z10" s="1">
        <v>4.3929999999999998</v>
      </c>
      <c r="AA10" s="1">
        <v>7.7080000000000002</v>
      </c>
      <c r="AB10" s="1">
        <v>7.3140000000000001</v>
      </c>
      <c r="AC10" s="1">
        <v>6.1289999999999996</v>
      </c>
      <c r="AD10" s="1">
        <v>6.0460000000000003</v>
      </c>
      <c r="AE10" s="1">
        <v>5.0389999999999997</v>
      </c>
      <c r="AF10" s="1">
        <v>4.5970000000000004</v>
      </c>
      <c r="AG10" s="1">
        <v>7.5179999999999998</v>
      </c>
      <c r="AH10">
        <v>6.6689999999999996</v>
      </c>
    </row>
    <row r="11" spans="1:39" ht="15" x14ac:dyDescent="0.25">
      <c r="A11" s="109">
        <v>45566</v>
      </c>
      <c r="B11" s="215"/>
      <c r="C11" s="207">
        <v>6</v>
      </c>
      <c r="D11" s="210">
        <v>6</v>
      </c>
      <c r="E11">
        <v>6.181</v>
      </c>
      <c r="F11">
        <v>5.7309999999999999</v>
      </c>
      <c r="G11">
        <v>7.2640000000000002</v>
      </c>
      <c r="H11" s="1">
        <v>6.95</v>
      </c>
      <c r="I11" s="1">
        <v>10.722</v>
      </c>
      <c r="J11" s="1">
        <v>6.1159999999999997</v>
      </c>
      <c r="K11" s="1">
        <v>6.75</v>
      </c>
      <c r="L11" s="1">
        <v>6.4820000000000002</v>
      </c>
      <c r="M11" s="1">
        <v>6.8460000000000001</v>
      </c>
      <c r="N11" s="1">
        <v>5.2089999999999996</v>
      </c>
      <c r="O11" s="1">
        <v>5.3920000000000003</v>
      </c>
      <c r="P11" s="1">
        <v>5.6840000000000002</v>
      </c>
      <c r="Q11" s="1">
        <v>6.3</v>
      </c>
      <c r="R11" s="1">
        <v>5.383</v>
      </c>
      <c r="S11" s="1">
        <v>6.6130000000000004</v>
      </c>
      <c r="T11" s="1">
        <v>8.1850000000000005</v>
      </c>
      <c r="U11" s="1">
        <v>6.3959999999999999</v>
      </c>
      <c r="V11" s="1">
        <v>6.6449999999999996</v>
      </c>
      <c r="W11" s="1">
        <v>6.6550000000000002</v>
      </c>
      <c r="X11" s="1">
        <v>5.6920000000000002</v>
      </c>
      <c r="Y11" s="1">
        <v>7.0330000000000004</v>
      </c>
      <c r="Z11" s="1">
        <v>4.3650000000000002</v>
      </c>
      <c r="AA11" s="1">
        <v>8.6999999999999993</v>
      </c>
      <c r="AB11" s="1">
        <v>9.734</v>
      </c>
      <c r="AC11" s="1">
        <v>5.7469999999999999</v>
      </c>
      <c r="AD11" s="1">
        <v>5.7949999999999999</v>
      </c>
      <c r="AE11" s="1">
        <v>6.0609999999999999</v>
      </c>
      <c r="AF11" s="1">
        <v>4.9729999999999999</v>
      </c>
      <c r="AG11" s="1">
        <v>7.0460000000000003</v>
      </c>
      <c r="AH11">
        <v>6.5949999999999998</v>
      </c>
    </row>
    <row r="12" spans="1:39" ht="15" x14ac:dyDescent="0.25">
      <c r="A12" s="109">
        <v>45597</v>
      </c>
      <c r="B12" s="215"/>
      <c r="C12" s="207">
        <v>4</v>
      </c>
      <c r="D12" s="210">
        <v>5</v>
      </c>
      <c r="E12">
        <v>5.3810000000000002</v>
      </c>
      <c r="F12">
        <v>4.8029999999999999</v>
      </c>
      <c r="G12">
        <v>6.0010000000000003</v>
      </c>
      <c r="H12" s="1">
        <v>5.6029999999999998</v>
      </c>
      <c r="I12" s="1">
        <v>8.0609999999999999</v>
      </c>
      <c r="J12" s="1">
        <v>5.835</v>
      </c>
      <c r="K12" s="1">
        <v>5.577</v>
      </c>
      <c r="L12" s="1">
        <v>5.0759999999999996</v>
      </c>
      <c r="M12" s="1">
        <v>5.8070000000000004</v>
      </c>
      <c r="N12" s="1">
        <v>4.3890000000000002</v>
      </c>
      <c r="O12" s="1">
        <v>5.4269999999999996</v>
      </c>
      <c r="P12" s="1">
        <v>4.09</v>
      </c>
      <c r="Q12" s="1">
        <v>4.9329999999999998</v>
      </c>
      <c r="R12" s="1">
        <v>4.6310000000000002</v>
      </c>
      <c r="S12" s="1">
        <v>5.7859999999999996</v>
      </c>
      <c r="T12" s="1">
        <v>5.875</v>
      </c>
      <c r="U12" s="1">
        <v>5.31</v>
      </c>
      <c r="V12" s="1">
        <v>5.625</v>
      </c>
      <c r="W12" s="1">
        <v>5.7</v>
      </c>
      <c r="X12" s="1">
        <v>5.7430000000000003</v>
      </c>
      <c r="Y12" s="1">
        <v>5.8860000000000001</v>
      </c>
      <c r="Z12" s="1">
        <v>3.7130000000000001</v>
      </c>
      <c r="AA12" s="1">
        <v>6.17</v>
      </c>
      <c r="AB12" s="1">
        <v>6.2750000000000004</v>
      </c>
      <c r="AC12" s="1">
        <v>4.9459999999999997</v>
      </c>
      <c r="AD12" s="1">
        <v>4.931</v>
      </c>
      <c r="AE12" s="1">
        <v>5.0490000000000004</v>
      </c>
      <c r="AF12" s="1">
        <v>4.6269999999999998</v>
      </c>
      <c r="AG12" s="1">
        <v>6.1680000000000001</v>
      </c>
      <c r="AH12">
        <v>6.7859999999999996</v>
      </c>
    </row>
    <row r="13" spans="1:39" ht="15" x14ac:dyDescent="0.25">
      <c r="A13" s="109">
        <v>45627</v>
      </c>
      <c r="B13" s="215"/>
      <c r="C13" s="207">
        <v>4</v>
      </c>
      <c r="D13" s="210">
        <v>4</v>
      </c>
      <c r="E13">
        <v>5.0970000000000004</v>
      </c>
      <c r="F13">
        <v>4.4459999999999997</v>
      </c>
      <c r="G13">
        <v>5.1059999999999999</v>
      </c>
      <c r="H13" s="1">
        <v>4.827</v>
      </c>
      <c r="I13" s="1">
        <v>7.4169999999999998</v>
      </c>
      <c r="J13" s="1">
        <v>5.1050000000000004</v>
      </c>
      <c r="K13" s="1">
        <v>4.9450000000000003</v>
      </c>
      <c r="L13" s="1">
        <v>4.8959999999999999</v>
      </c>
      <c r="M13" s="1">
        <v>5.2539999999999996</v>
      </c>
      <c r="N13" s="1">
        <v>4.0810000000000004</v>
      </c>
      <c r="O13" s="1">
        <v>4.6109999999999998</v>
      </c>
      <c r="P13" s="1">
        <v>3.645</v>
      </c>
      <c r="Q13" s="1">
        <v>4.5069999999999997</v>
      </c>
      <c r="R13" s="1">
        <v>4.0039999999999996</v>
      </c>
      <c r="S13" s="1">
        <v>4.625</v>
      </c>
      <c r="T13" s="1">
        <v>4.681</v>
      </c>
      <c r="U13" s="1">
        <v>4.266</v>
      </c>
      <c r="V13" s="1">
        <v>4.968</v>
      </c>
      <c r="W13" s="1">
        <v>4.6959999999999997</v>
      </c>
      <c r="X13" s="1">
        <v>4.8040000000000003</v>
      </c>
      <c r="Y13" s="1">
        <v>5.2389999999999999</v>
      </c>
      <c r="Z13" s="1">
        <v>3.3759999999999999</v>
      </c>
      <c r="AA13" s="1">
        <v>5.2679999999999998</v>
      </c>
      <c r="AB13" s="1">
        <v>4.8579999999999997</v>
      </c>
      <c r="AC13" s="1">
        <v>4.6879999999999997</v>
      </c>
      <c r="AD13" s="1">
        <v>4.548</v>
      </c>
      <c r="AE13" s="1">
        <v>4.7030000000000003</v>
      </c>
      <c r="AF13" s="1">
        <v>3.9350000000000001</v>
      </c>
      <c r="AG13" s="1">
        <v>5.8090000000000002</v>
      </c>
      <c r="AH13">
        <v>5.3140000000000001</v>
      </c>
    </row>
    <row r="14" spans="1:39" ht="15" x14ac:dyDescent="0.25">
      <c r="A14" s="109">
        <v>45658</v>
      </c>
      <c r="B14" s="215"/>
      <c r="C14" s="207">
        <v>4</v>
      </c>
      <c r="D14" s="210">
        <v>5</v>
      </c>
      <c r="E14">
        <v>4.6500000000000004</v>
      </c>
      <c r="F14">
        <v>4.08</v>
      </c>
      <c r="G14">
        <v>4.6050000000000004</v>
      </c>
      <c r="H14" s="1">
        <v>4.3019999999999996</v>
      </c>
      <c r="I14" s="1">
        <v>6.39</v>
      </c>
      <c r="J14" s="1">
        <v>4.3159999999999998</v>
      </c>
      <c r="K14" s="1">
        <v>4.4550000000000001</v>
      </c>
      <c r="L14" s="1">
        <v>4.1239999999999997</v>
      </c>
      <c r="M14" s="1">
        <v>4.8239999999999998</v>
      </c>
      <c r="N14" s="1">
        <v>3.7490000000000001</v>
      </c>
      <c r="O14" s="1">
        <v>4.101</v>
      </c>
      <c r="P14" s="1">
        <v>3.3330000000000002</v>
      </c>
      <c r="Q14" s="1">
        <v>4.0449999999999999</v>
      </c>
      <c r="R14" s="1">
        <v>3.6190000000000002</v>
      </c>
      <c r="S14" s="1">
        <v>4.0449999999999999</v>
      </c>
      <c r="T14" s="1">
        <v>4.0789999999999997</v>
      </c>
      <c r="U14" s="1">
        <v>3.6970000000000001</v>
      </c>
      <c r="V14" s="1">
        <v>4.4560000000000004</v>
      </c>
      <c r="W14" s="1">
        <v>4.202</v>
      </c>
      <c r="X14" s="1">
        <v>4.22</v>
      </c>
      <c r="Y14" s="1">
        <v>4.8109999999999999</v>
      </c>
      <c r="Z14" s="1">
        <v>3.0720000000000001</v>
      </c>
      <c r="AA14" s="1">
        <v>4.766</v>
      </c>
      <c r="AB14" s="1">
        <v>4.3079999999999998</v>
      </c>
      <c r="AC14" s="1">
        <v>4.2949999999999999</v>
      </c>
      <c r="AD14" s="1">
        <v>4.0880000000000001</v>
      </c>
      <c r="AE14" s="1">
        <v>3.9350000000000001</v>
      </c>
      <c r="AF14" s="1">
        <v>3.5630000000000002</v>
      </c>
      <c r="AG14" s="1">
        <v>5.2789999999999999</v>
      </c>
      <c r="AH14">
        <v>4.3410000000000002</v>
      </c>
    </row>
    <row r="15" spans="1:39" ht="15" x14ac:dyDescent="0.25">
      <c r="A15" s="109">
        <v>45689</v>
      </c>
      <c r="B15" s="215"/>
      <c r="C15" s="207">
        <v>4</v>
      </c>
      <c r="D15" s="210">
        <v>4</v>
      </c>
      <c r="E15">
        <v>3.9550000000000001</v>
      </c>
      <c r="F15">
        <v>3.4169999999999998</v>
      </c>
      <c r="G15">
        <v>3.827</v>
      </c>
      <c r="H15" s="1">
        <v>3.6629999999999998</v>
      </c>
      <c r="I15" s="1">
        <v>5.1989999999999998</v>
      </c>
      <c r="J15" s="1">
        <v>3.5129999999999999</v>
      </c>
      <c r="K15" s="1">
        <v>3.6589999999999998</v>
      </c>
      <c r="L15" s="1">
        <v>3.4350000000000001</v>
      </c>
      <c r="M15" s="1">
        <v>4.0309999999999997</v>
      </c>
      <c r="N15" s="1">
        <v>3.1309999999999998</v>
      </c>
      <c r="O15" s="1">
        <v>3.3660000000000001</v>
      </c>
      <c r="P15" s="1">
        <v>2.9129999999999998</v>
      </c>
      <c r="Q15" s="1">
        <v>3.3370000000000002</v>
      </c>
      <c r="R15" s="1">
        <v>2.9889999999999999</v>
      </c>
      <c r="S15" s="1">
        <v>3.302</v>
      </c>
      <c r="T15" s="1">
        <v>3.4039999999999999</v>
      </c>
      <c r="U15" s="1">
        <v>3.0049999999999999</v>
      </c>
      <c r="V15" s="1">
        <v>3.69</v>
      </c>
      <c r="W15" s="1">
        <v>3.4529999999999998</v>
      </c>
      <c r="X15" s="1">
        <v>3.4540000000000002</v>
      </c>
      <c r="Y15" s="1">
        <v>3.9460000000000002</v>
      </c>
      <c r="Z15" s="1">
        <v>2.5990000000000002</v>
      </c>
      <c r="AA15" s="1">
        <v>3.9169999999999998</v>
      </c>
      <c r="AB15" s="1">
        <v>4.125</v>
      </c>
      <c r="AC15" s="1">
        <v>3.714</v>
      </c>
      <c r="AD15" s="1">
        <v>3.4060000000000001</v>
      </c>
      <c r="AE15" s="1">
        <v>3.3140000000000001</v>
      </c>
      <c r="AF15" s="1">
        <v>2.968</v>
      </c>
      <c r="AG15" s="1">
        <v>4.3419999999999996</v>
      </c>
      <c r="AH15">
        <v>3.5680000000000001</v>
      </c>
    </row>
    <row r="16" spans="1:39" ht="15" x14ac:dyDescent="0.25">
      <c r="A16" s="109">
        <v>45717</v>
      </c>
      <c r="B16" s="215"/>
      <c r="C16" s="207">
        <v>4</v>
      </c>
      <c r="D16" s="210">
        <v>5</v>
      </c>
      <c r="E16">
        <v>4.508</v>
      </c>
      <c r="F16">
        <v>3.9060000000000001</v>
      </c>
      <c r="G16">
        <v>4.6210000000000004</v>
      </c>
      <c r="H16" s="1">
        <v>5.0599999999999996</v>
      </c>
      <c r="I16" s="1">
        <v>5.5259999999999998</v>
      </c>
      <c r="J16" s="1">
        <v>4.5839999999999996</v>
      </c>
      <c r="K16" s="1">
        <v>4.2290000000000001</v>
      </c>
      <c r="L16" s="1">
        <v>4.5190000000000001</v>
      </c>
      <c r="M16" s="1">
        <v>4.3890000000000002</v>
      </c>
      <c r="N16" s="1">
        <v>3.5950000000000002</v>
      </c>
      <c r="O16" s="1">
        <v>3.5259999999999998</v>
      </c>
      <c r="P16" s="1">
        <v>3.54</v>
      </c>
      <c r="Q16" s="1">
        <v>5.3079999999999998</v>
      </c>
      <c r="R16" s="1">
        <v>3.202</v>
      </c>
      <c r="S16" s="1">
        <v>3.516</v>
      </c>
      <c r="T16" s="1">
        <v>5.7640000000000002</v>
      </c>
      <c r="U16" s="1">
        <v>3.04</v>
      </c>
      <c r="V16" s="1">
        <v>4.5960000000000001</v>
      </c>
      <c r="W16" s="1">
        <v>3.4870000000000001</v>
      </c>
      <c r="X16" s="1">
        <v>3.79</v>
      </c>
      <c r="Y16" s="1">
        <v>4.9640000000000004</v>
      </c>
      <c r="Z16" s="1">
        <v>2.7930000000000001</v>
      </c>
      <c r="AA16" s="1">
        <v>3.9140000000000001</v>
      </c>
      <c r="AB16" s="1">
        <v>5.2789999999999999</v>
      </c>
      <c r="AC16" s="1">
        <v>4.508</v>
      </c>
      <c r="AD16" s="1">
        <v>5.34</v>
      </c>
      <c r="AE16" s="1">
        <v>3.53</v>
      </c>
      <c r="AF16" s="1">
        <v>2.9929999999999999</v>
      </c>
      <c r="AG16" s="1">
        <v>4.726</v>
      </c>
      <c r="AH16">
        <v>3.7440000000000002</v>
      </c>
    </row>
    <row r="17" spans="1:34" ht="15" x14ac:dyDescent="0.25">
      <c r="A17" s="109">
        <v>45748</v>
      </c>
      <c r="B17" s="215"/>
      <c r="C17" s="207">
        <v>8</v>
      </c>
      <c r="D17" s="210">
        <v>9</v>
      </c>
      <c r="E17">
        <v>9.2129999999999992</v>
      </c>
      <c r="F17">
        <v>7.0350000000000001</v>
      </c>
      <c r="G17">
        <v>8.157</v>
      </c>
      <c r="H17" s="1">
        <v>6.3209999999999997</v>
      </c>
      <c r="I17" s="1">
        <v>9.7620000000000005</v>
      </c>
      <c r="J17" s="1">
        <v>6.8680000000000003</v>
      </c>
      <c r="K17" s="1">
        <v>5.9489999999999998</v>
      </c>
      <c r="L17" s="1">
        <v>6.4240000000000004</v>
      </c>
      <c r="M17" s="1">
        <v>9.3450000000000006</v>
      </c>
      <c r="N17" s="1">
        <v>7.1970000000000001</v>
      </c>
      <c r="O17" s="1">
        <v>7.98</v>
      </c>
      <c r="P17" s="1">
        <v>6.4210000000000003</v>
      </c>
      <c r="Q17" s="1">
        <v>10.497999999999999</v>
      </c>
      <c r="R17" s="1">
        <v>6.6580000000000004</v>
      </c>
      <c r="S17" s="1">
        <v>9.1769999999999996</v>
      </c>
      <c r="T17" s="1">
        <v>8.8870000000000005</v>
      </c>
      <c r="U17" s="1">
        <v>3.6749999999999998</v>
      </c>
      <c r="V17" s="1">
        <v>6.2409999999999997</v>
      </c>
      <c r="W17" s="1">
        <v>6.6840000000000002</v>
      </c>
      <c r="X17" s="1">
        <v>6.7789999999999999</v>
      </c>
      <c r="Y17" s="1">
        <v>11.949</v>
      </c>
      <c r="Z17" s="1">
        <v>4.8259999999999996</v>
      </c>
      <c r="AA17" s="1">
        <v>6.3769999999999998</v>
      </c>
      <c r="AB17" s="1">
        <v>8.9600000000000009</v>
      </c>
      <c r="AC17" s="1">
        <v>7.1820000000000004</v>
      </c>
      <c r="AD17" s="1">
        <v>10.231999999999999</v>
      </c>
      <c r="AE17" s="1">
        <v>6.1660000000000004</v>
      </c>
      <c r="AF17" s="1">
        <v>6.657</v>
      </c>
      <c r="AG17" s="1">
        <v>7.077</v>
      </c>
      <c r="AH17">
        <v>6.8559999999999999</v>
      </c>
    </row>
    <row r="18" spans="1:34" ht="15" x14ac:dyDescent="0.25">
      <c r="A18" s="109">
        <v>45778</v>
      </c>
      <c r="B18" s="215"/>
      <c r="C18" s="207">
        <v>23</v>
      </c>
      <c r="D18" s="210">
        <v>26</v>
      </c>
      <c r="E18">
        <v>27.475000000000001</v>
      </c>
      <c r="F18">
        <v>32.274999999999999</v>
      </c>
      <c r="G18">
        <v>27.545999999999999</v>
      </c>
      <c r="H18" s="1">
        <v>28.99</v>
      </c>
      <c r="I18" s="1">
        <v>53.963000000000001</v>
      </c>
      <c r="J18" s="1">
        <v>35.036999999999999</v>
      </c>
      <c r="K18" s="1">
        <v>20.387</v>
      </c>
      <c r="L18" s="1">
        <v>22.274000000000001</v>
      </c>
      <c r="M18" s="1">
        <v>33.036999999999999</v>
      </c>
      <c r="N18" s="1">
        <v>26.044</v>
      </c>
      <c r="O18" s="1">
        <v>18.207000000000001</v>
      </c>
      <c r="P18" s="1">
        <v>21.071000000000002</v>
      </c>
      <c r="Q18" s="1">
        <v>28.029</v>
      </c>
      <c r="R18" s="1">
        <v>24.681000000000001</v>
      </c>
      <c r="S18" s="1">
        <v>31.318000000000001</v>
      </c>
      <c r="T18" s="1">
        <v>28.74</v>
      </c>
      <c r="U18" s="1">
        <v>23.49</v>
      </c>
      <c r="V18" s="1">
        <v>35.128999999999998</v>
      </c>
      <c r="W18" s="1">
        <v>15.606999999999999</v>
      </c>
      <c r="X18" s="1">
        <v>20.888000000000002</v>
      </c>
      <c r="Y18" s="1">
        <v>23.603000000000002</v>
      </c>
      <c r="Z18" s="1">
        <v>16.524999999999999</v>
      </c>
      <c r="AA18" s="1">
        <v>29.527999999999999</v>
      </c>
      <c r="AB18" s="1">
        <v>18.649000000000001</v>
      </c>
      <c r="AC18" s="1">
        <v>16.702000000000002</v>
      </c>
      <c r="AD18" s="1">
        <v>32.246000000000002</v>
      </c>
      <c r="AE18" s="1">
        <v>27.62</v>
      </c>
      <c r="AF18" s="1">
        <v>21.460999999999999</v>
      </c>
      <c r="AG18" s="1">
        <v>25.263999999999999</v>
      </c>
      <c r="AH18">
        <v>20.562999999999999</v>
      </c>
    </row>
    <row r="19" spans="1:34" ht="15" x14ac:dyDescent="0.25">
      <c r="A19" s="109">
        <v>45809</v>
      </c>
      <c r="B19" s="215"/>
      <c r="C19" s="207">
        <v>28</v>
      </c>
      <c r="D19" s="210">
        <v>40</v>
      </c>
      <c r="E19">
        <v>27.57</v>
      </c>
      <c r="F19">
        <v>65.260000000000005</v>
      </c>
      <c r="G19">
        <v>40.898000000000003</v>
      </c>
      <c r="H19" s="1">
        <v>81.902000000000001</v>
      </c>
      <c r="I19" s="1">
        <v>61.863999999999997</v>
      </c>
      <c r="J19" s="1">
        <v>70.472999999999999</v>
      </c>
      <c r="K19" s="1">
        <v>30.835999999999999</v>
      </c>
      <c r="L19" s="1">
        <v>48.243000000000002</v>
      </c>
      <c r="M19" s="1">
        <v>27.268999999999998</v>
      </c>
      <c r="N19" s="1">
        <v>26.38</v>
      </c>
      <c r="O19" s="1">
        <v>13.901</v>
      </c>
      <c r="P19" s="1">
        <v>36.405000000000001</v>
      </c>
      <c r="Q19" s="1">
        <v>22.925000000000001</v>
      </c>
      <c r="R19" s="1">
        <v>35.963999999999999</v>
      </c>
      <c r="S19" s="1">
        <v>36.488999999999997</v>
      </c>
      <c r="T19" s="1">
        <v>27.841999999999999</v>
      </c>
      <c r="U19" s="1">
        <v>74.718999999999994</v>
      </c>
      <c r="V19" s="1">
        <v>40.137999999999998</v>
      </c>
      <c r="W19" s="1">
        <v>41.265999999999998</v>
      </c>
      <c r="X19" s="1">
        <v>65.983000000000004</v>
      </c>
      <c r="Y19" s="1">
        <v>11.595000000000001</v>
      </c>
      <c r="Z19" s="1">
        <v>29.998000000000001</v>
      </c>
      <c r="AA19" s="1">
        <v>53.826000000000001</v>
      </c>
      <c r="AB19" s="1">
        <v>50.417999999999999</v>
      </c>
      <c r="AC19" s="1">
        <v>42.381999999999998</v>
      </c>
      <c r="AD19" s="1">
        <v>53.968000000000004</v>
      </c>
      <c r="AE19" s="1">
        <v>17.715</v>
      </c>
      <c r="AF19" s="1">
        <v>56.728000000000002</v>
      </c>
      <c r="AG19" s="1">
        <v>34.561</v>
      </c>
      <c r="AH19">
        <v>43.031999999999996</v>
      </c>
    </row>
    <row r="20" spans="1:34" ht="15" x14ac:dyDescent="0.25">
      <c r="A20" s="109">
        <v>45839</v>
      </c>
      <c r="B20" s="215"/>
      <c r="C20" s="207">
        <v>9</v>
      </c>
      <c r="D20" s="210">
        <v>15</v>
      </c>
      <c r="E20">
        <v>13.778</v>
      </c>
      <c r="F20">
        <v>33.085999999999999</v>
      </c>
      <c r="G20">
        <v>15.356</v>
      </c>
      <c r="H20" s="1">
        <v>75.072000000000003</v>
      </c>
      <c r="I20" s="1">
        <v>24.597000000000001</v>
      </c>
      <c r="J20" s="1">
        <v>27.257000000000001</v>
      </c>
      <c r="K20" s="1">
        <v>15.504</v>
      </c>
      <c r="L20" s="1">
        <v>30.535</v>
      </c>
      <c r="M20" s="1">
        <v>11.108000000000001</v>
      </c>
      <c r="N20" s="1">
        <v>10.362</v>
      </c>
      <c r="O20" s="1">
        <v>6.6440000000000001</v>
      </c>
      <c r="P20" s="1">
        <v>12.878</v>
      </c>
      <c r="Q20" s="1">
        <v>9.6210000000000004</v>
      </c>
      <c r="R20" s="1">
        <v>15.381</v>
      </c>
      <c r="S20" s="1">
        <v>13.04</v>
      </c>
      <c r="T20" s="1">
        <v>11.941000000000001</v>
      </c>
      <c r="U20" s="1">
        <v>39.308999999999997</v>
      </c>
      <c r="V20" s="1">
        <v>21.483000000000001</v>
      </c>
      <c r="W20" s="1">
        <v>14.127000000000001</v>
      </c>
      <c r="X20" s="1">
        <v>42.93</v>
      </c>
      <c r="Y20" s="1">
        <v>7.0490000000000004</v>
      </c>
      <c r="Z20" s="1">
        <v>12.276999999999999</v>
      </c>
      <c r="AA20" s="1">
        <v>19.484999999999999</v>
      </c>
      <c r="AB20" s="1">
        <v>18.321000000000002</v>
      </c>
      <c r="AC20" s="1">
        <v>15.894</v>
      </c>
      <c r="AD20" s="1">
        <v>20.789000000000001</v>
      </c>
      <c r="AE20" s="1">
        <v>7.7169999999999996</v>
      </c>
      <c r="AF20" s="1">
        <v>39.630000000000003</v>
      </c>
      <c r="AG20" s="1">
        <v>12.731</v>
      </c>
      <c r="AH20">
        <v>17.861000000000001</v>
      </c>
    </row>
    <row r="21" spans="1:34" ht="15" x14ac:dyDescent="0.25">
      <c r="A21" s="109">
        <v>45870</v>
      </c>
      <c r="B21" s="215"/>
      <c r="C21" s="207">
        <v>7</v>
      </c>
      <c r="D21" s="210">
        <v>8</v>
      </c>
      <c r="E21">
        <v>9.0009999999999994</v>
      </c>
      <c r="F21">
        <v>12.702</v>
      </c>
      <c r="G21">
        <v>7.5949999999999998</v>
      </c>
      <c r="H21" s="1">
        <v>23.991</v>
      </c>
      <c r="I21" s="1">
        <v>10.962</v>
      </c>
      <c r="J21" s="1">
        <v>13.125999999999999</v>
      </c>
      <c r="K21" s="1">
        <v>7.8310000000000004</v>
      </c>
      <c r="L21" s="1">
        <v>12.685</v>
      </c>
      <c r="M21" s="1">
        <v>7.266</v>
      </c>
      <c r="N21" s="1">
        <v>7.1210000000000004</v>
      </c>
      <c r="O21" s="1">
        <v>4.6440000000000001</v>
      </c>
      <c r="P21" s="1">
        <v>6.9779999999999998</v>
      </c>
      <c r="Q21" s="1">
        <v>6.2949999999999999</v>
      </c>
      <c r="R21" s="1">
        <v>9.0050000000000008</v>
      </c>
      <c r="S21" s="1">
        <v>8.1029999999999998</v>
      </c>
      <c r="T21" s="1">
        <v>7.4489999999999998</v>
      </c>
      <c r="U21" s="1">
        <v>13.609</v>
      </c>
      <c r="V21" s="1">
        <v>9.3520000000000003</v>
      </c>
      <c r="W21" s="1">
        <v>8.9359999999999999</v>
      </c>
      <c r="X21" s="1">
        <v>15.069000000000001</v>
      </c>
      <c r="Y21" s="1">
        <v>5.234</v>
      </c>
      <c r="Z21" s="1">
        <v>7.6319999999999997</v>
      </c>
      <c r="AA21" s="1">
        <v>10.239000000000001</v>
      </c>
      <c r="AB21" s="1">
        <v>8.4559999999999995</v>
      </c>
      <c r="AC21" s="1">
        <v>8.4979999999999993</v>
      </c>
      <c r="AD21" s="1">
        <v>12.236000000000001</v>
      </c>
      <c r="AE21" s="1">
        <v>5.2409999999999997</v>
      </c>
      <c r="AF21" s="1">
        <v>13.773</v>
      </c>
      <c r="AG21" s="1">
        <v>7.6559999999999997</v>
      </c>
      <c r="AH21">
        <v>8.3960000000000008</v>
      </c>
    </row>
    <row r="22" spans="1:34" ht="15" x14ac:dyDescent="0.25">
      <c r="A22" s="109">
        <v>45901</v>
      </c>
      <c r="B22" s="215"/>
      <c r="C22" s="207">
        <v>6</v>
      </c>
      <c r="D22" s="210">
        <v>7</v>
      </c>
      <c r="E22">
        <v>7.0739999999999998</v>
      </c>
      <c r="F22">
        <v>9.08</v>
      </c>
      <c r="G22">
        <v>6.0490000000000004</v>
      </c>
      <c r="H22" s="1">
        <v>13.827</v>
      </c>
      <c r="I22" s="1">
        <v>8.1649999999999991</v>
      </c>
      <c r="J22" s="1">
        <v>8.843</v>
      </c>
      <c r="K22" s="1">
        <v>5.476</v>
      </c>
      <c r="L22" s="1">
        <v>7.8330000000000002</v>
      </c>
      <c r="M22" s="1">
        <v>5.5830000000000002</v>
      </c>
      <c r="N22" s="1">
        <v>5.3289999999999997</v>
      </c>
      <c r="O22" s="1">
        <v>3.9049999999999998</v>
      </c>
      <c r="P22" s="1">
        <v>7.4859999999999998</v>
      </c>
      <c r="Q22" s="1">
        <v>5.0910000000000002</v>
      </c>
      <c r="R22" s="1">
        <v>6.0090000000000003</v>
      </c>
      <c r="S22" s="1">
        <v>6.6840000000000002</v>
      </c>
      <c r="T22" s="1">
        <v>6.3710000000000004</v>
      </c>
      <c r="U22" s="1">
        <v>8.5180000000000007</v>
      </c>
      <c r="V22" s="1">
        <v>6.52</v>
      </c>
      <c r="W22" s="1">
        <v>5.8940000000000001</v>
      </c>
      <c r="X22" s="1">
        <v>8.6020000000000003</v>
      </c>
      <c r="Y22" s="1">
        <v>4.6040000000000001</v>
      </c>
      <c r="Z22" s="1">
        <v>6.5220000000000002</v>
      </c>
      <c r="AA22" s="1">
        <v>9.4760000000000009</v>
      </c>
      <c r="AB22" s="1">
        <v>6.3620000000000001</v>
      </c>
      <c r="AC22" s="1">
        <v>6.2060000000000004</v>
      </c>
      <c r="AD22" s="1">
        <v>7.6769999999999996</v>
      </c>
      <c r="AE22" s="1">
        <v>4.3209999999999997</v>
      </c>
      <c r="AF22" s="1">
        <v>8.1189999999999998</v>
      </c>
      <c r="AG22" s="1">
        <v>7.4539999999999997</v>
      </c>
      <c r="AH22">
        <v>5.9969999999999999</v>
      </c>
    </row>
    <row r="23" spans="1:34" ht="15" x14ac:dyDescent="0.25">
      <c r="A23" s="109">
        <v>45931</v>
      </c>
      <c r="B23" s="215"/>
      <c r="C23" s="207">
        <v>6</v>
      </c>
      <c r="D23" s="210">
        <v>7</v>
      </c>
      <c r="E23">
        <v>5.32</v>
      </c>
      <c r="F23">
        <v>8.4700000000000006</v>
      </c>
      <c r="G23">
        <v>7.0019999999999998</v>
      </c>
      <c r="H23" s="1">
        <v>11.183</v>
      </c>
      <c r="I23" s="1">
        <v>7.9619999999999997</v>
      </c>
      <c r="J23" s="1">
        <v>8.234</v>
      </c>
      <c r="K23" s="1">
        <v>6.218</v>
      </c>
      <c r="L23" s="1">
        <v>6.74</v>
      </c>
      <c r="M23" s="1">
        <v>5.1319999999999997</v>
      </c>
      <c r="N23" s="1">
        <v>4.6429999999999998</v>
      </c>
      <c r="O23" s="1">
        <v>4.8339999999999996</v>
      </c>
      <c r="P23" s="1">
        <v>5.7220000000000004</v>
      </c>
      <c r="Q23" s="1">
        <v>5.266</v>
      </c>
      <c r="R23" s="1">
        <v>6.7110000000000003</v>
      </c>
      <c r="S23" s="1">
        <v>8.6460000000000008</v>
      </c>
      <c r="T23" s="1">
        <v>6.2389999999999999</v>
      </c>
      <c r="U23" s="1">
        <v>8.0559999999999992</v>
      </c>
      <c r="V23" s="1">
        <v>7.0659999999999998</v>
      </c>
      <c r="W23" s="1">
        <v>5.4080000000000004</v>
      </c>
      <c r="X23" s="1">
        <v>7.9219999999999997</v>
      </c>
      <c r="Y23" s="1">
        <v>4.1870000000000003</v>
      </c>
      <c r="Z23" s="1">
        <v>6.9569999999999999</v>
      </c>
      <c r="AA23" s="1">
        <v>11.378</v>
      </c>
      <c r="AB23" s="1">
        <v>5.4329999999999998</v>
      </c>
      <c r="AC23" s="1">
        <v>5.3890000000000002</v>
      </c>
      <c r="AD23" s="1">
        <v>7.968</v>
      </c>
      <c r="AE23" s="1">
        <v>4.3129999999999997</v>
      </c>
      <c r="AF23" s="1">
        <v>6.8550000000000004</v>
      </c>
      <c r="AG23" s="1">
        <v>6.694</v>
      </c>
      <c r="AH23">
        <v>5.3250000000000002</v>
      </c>
    </row>
    <row r="24" spans="1:34" ht="15" x14ac:dyDescent="0.25">
      <c r="A24" s="109">
        <v>45962</v>
      </c>
      <c r="B24" s="215"/>
      <c r="C24" s="207">
        <v>5</v>
      </c>
      <c r="D24" s="210">
        <v>5</v>
      </c>
      <c r="E24">
        <v>4.4459999999999997</v>
      </c>
      <c r="F24">
        <v>6.9909999999999997</v>
      </c>
      <c r="G24">
        <v>5.6349999999999998</v>
      </c>
      <c r="H24" s="1">
        <v>8.3450000000000006</v>
      </c>
      <c r="I24" s="1">
        <v>7.5060000000000002</v>
      </c>
      <c r="J24" s="1">
        <v>6.7889999999999997</v>
      </c>
      <c r="K24" s="1">
        <v>4.8689999999999998</v>
      </c>
      <c r="L24" s="1">
        <v>5.7149999999999999</v>
      </c>
      <c r="M24" s="1">
        <v>4.3079999999999998</v>
      </c>
      <c r="N24" s="1">
        <v>4.7430000000000003</v>
      </c>
      <c r="O24" s="1">
        <v>3.42</v>
      </c>
      <c r="P24" s="1">
        <v>4.4480000000000004</v>
      </c>
      <c r="Q24" s="1">
        <v>4.5369999999999999</v>
      </c>
      <c r="R24" s="1">
        <v>5.8639999999999999</v>
      </c>
      <c r="S24" s="1">
        <v>6.2119999999999997</v>
      </c>
      <c r="T24" s="1">
        <v>5.173</v>
      </c>
      <c r="U24" s="1">
        <v>6.8179999999999996</v>
      </c>
      <c r="V24" s="1">
        <v>6.0170000000000003</v>
      </c>
      <c r="W24" s="1">
        <v>5.4729999999999999</v>
      </c>
      <c r="X24" s="1">
        <v>6.6120000000000001</v>
      </c>
      <c r="Y24" s="1">
        <v>3.569</v>
      </c>
      <c r="Z24" s="1">
        <v>4.742</v>
      </c>
      <c r="AA24" s="1">
        <v>7.3159999999999998</v>
      </c>
      <c r="AB24" s="1">
        <v>4.67</v>
      </c>
      <c r="AC24" s="1">
        <v>4.5709999999999997</v>
      </c>
      <c r="AD24" s="1">
        <v>6.6120000000000001</v>
      </c>
      <c r="AE24" s="1">
        <v>4.0490000000000004</v>
      </c>
      <c r="AF24" s="1">
        <v>5.9790000000000001</v>
      </c>
      <c r="AG24" s="1">
        <v>6.984</v>
      </c>
      <c r="AH24">
        <v>4.6470000000000002</v>
      </c>
    </row>
    <row r="25" spans="1:34" ht="15" x14ac:dyDescent="0.25">
      <c r="A25" s="109">
        <v>45992</v>
      </c>
      <c r="B25" s="215"/>
      <c r="C25" s="207">
        <v>4</v>
      </c>
      <c r="D25" s="210">
        <v>4</v>
      </c>
      <c r="E25">
        <v>4.1120000000000001</v>
      </c>
      <c r="F25">
        <v>5.9909999999999997</v>
      </c>
      <c r="G25">
        <v>4.8449999999999998</v>
      </c>
      <c r="H25" s="1">
        <v>7.67</v>
      </c>
      <c r="I25" s="1">
        <v>6.633</v>
      </c>
      <c r="J25" s="1">
        <v>6.0510000000000002</v>
      </c>
      <c r="K25" s="1">
        <v>4.702</v>
      </c>
      <c r="L25" s="1">
        <v>5.1660000000000004</v>
      </c>
      <c r="M25" s="1">
        <v>4.0030000000000001</v>
      </c>
      <c r="N25" s="1">
        <v>3.9940000000000002</v>
      </c>
      <c r="O25" s="1">
        <v>3.032</v>
      </c>
      <c r="P25" s="1">
        <v>4.0529999999999999</v>
      </c>
      <c r="Q25" s="1">
        <v>3.91</v>
      </c>
      <c r="R25" s="1">
        <v>4.68</v>
      </c>
      <c r="S25" s="1">
        <v>4.9450000000000003</v>
      </c>
      <c r="T25" s="1">
        <v>4.1289999999999996</v>
      </c>
      <c r="U25" s="1">
        <v>6.0259999999999998</v>
      </c>
      <c r="V25" s="1">
        <v>4.9589999999999996</v>
      </c>
      <c r="W25" s="1">
        <v>4.5659999999999998</v>
      </c>
      <c r="X25" s="1">
        <v>5.9009999999999998</v>
      </c>
      <c r="Y25" s="1">
        <v>3.2360000000000002</v>
      </c>
      <c r="Z25" s="1">
        <v>4.056</v>
      </c>
      <c r="AA25" s="1">
        <v>5.69</v>
      </c>
      <c r="AB25" s="1">
        <v>4.4240000000000004</v>
      </c>
      <c r="AC25" s="1">
        <v>4.2030000000000003</v>
      </c>
      <c r="AD25" s="1">
        <v>6.1449999999999996</v>
      </c>
      <c r="AE25" s="1">
        <v>3.4140000000000001</v>
      </c>
      <c r="AF25" s="1">
        <v>5.625</v>
      </c>
      <c r="AG25" s="1">
        <v>5.4829999999999997</v>
      </c>
      <c r="AH25">
        <v>4.4080000000000004</v>
      </c>
    </row>
    <row r="26" spans="1:34" ht="15" x14ac:dyDescent="0.25">
      <c r="A26" s="109">
        <v>46023</v>
      </c>
      <c r="B26" s="215"/>
      <c r="C26" s="207">
        <v>5</v>
      </c>
      <c r="D26" s="210">
        <v>5</v>
      </c>
      <c r="E26">
        <v>3.7759999999999998</v>
      </c>
      <c r="F26">
        <v>5.407</v>
      </c>
      <c r="G26">
        <v>4.3129999999999997</v>
      </c>
      <c r="H26" s="1">
        <v>6.609</v>
      </c>
      <c r="I26" s="1">
        <v>5.6159999999999997</v>
      </c>
      <c r="J26" s="1">
        <v>5.452</v>
      </c>
      <c r="K26" s="1">
        <v>3.956</v>
      </c>
      <c r="L26" s="1">
        <v>4.7409999999999997</v>
      </c>
      <c r="M26" s="1">
        <v>3.677</v>
      </c>
      <c r="N26" s="1">
        <v>3.544</v>
      </c>
      <c r="O26" s="1">
        <v>2.78</v>
      </c>
      <c r="P26" s="1">
        <v>3.6320000000000001</v>
      </c>
      <c r="Q26" s="1">
        <v>3.5270000000000001</v>
      </c>
      <c r="R26" s="1">
        <v>4.0890000000000004</v>
      </c>
      <c r="S26" s="1">
        <v>4.298</v>
      </c>
      <c r="T26" s="1">
        <v>3.5680000000000001</v>
      </c>
      <c r="U26" s="1">
        <v>5.4009999999999998</v>
      </c>
      <c r="V26" s="1">
        <v>4.431</v>
      </c>
      <c r="W26" s="1">
        <v>4.0069999999999997</v>
      </c>
      <c r="X26" s="1">
        <v>5.4130000000000003</v>
      </c>
      <c r="Y26" s="1">
        <v>2.9470000000000001</v>
      </c>
      <c r="Z26" s="1">
        <v>3.6890000000000001</v>
      </c>
      <c r="AA26" s="1">
        <v>5.0419999999999998</v>
      </c>
      <c r="AB26" s="1">
        <v>4.0529999999999999</v>
      </c>
      <c r="AC26" s="1">
        <v>3.7719999999999998</v>
      </c>
      <c r="AD26" s="1">
        <v>5.1920000000000002</v>
      </c>
      <c r="AE26" s="1">
        <v>3.0920000000000001</v>
      </c>
      <c r="AF26" s="1">
        <v>5.1079999999999997</v>
      </c>
      <c r="AG26" s="1">
        <v>4.4619999999999997</v>
      </c>
      <c r="AH26">
        <v>4.024</v>
      </c>
    </row>
    <row r="27" spans="1:34" ht="15" x14ac:dyDescent="0.25">
      <c r="A27" s="109">
        <v>46054</v>
      </c>
      <c r="B27" s="215"/>
      <c r="C27" s="207">
        <v>4</v>
      </c>
      <c r="D27" s="210">
        <v>4</v>
      </c>
      <c r="E27">
        <v>3.1659999999999999</v>
      </c>
      <c r="F27">
        <v>4.4889999999999999</v>
      </c>
      <c r="G27">
        <v>3.6669999999999998</v>
      </c>
      <c r="H27" s="1">
        <v>5.3780000000000001</v>
      </c>
      <c r="I27" s="1">
        <v>4.569</v>
      </c>
      <c r="J27" s="1">
        <v>4.476</v>
      </c>
      <c r="K27" s="1">
        <v>3.2959999999999998</v>
      </c>
      <c r="L27" s="1">
        <v>3.9620000000000002</v>
      </c>
      <c r="M27" s="1">
        <v>3.07</v>
      </c>
      <c r="N27" s="1">
        <v>2.9089999999999998</v>
      </c>
      <c r="O27" s="1">
        <v>2.4550000000000001</v>
      </c>
      <c r="P27" s="1">
        <v>2.9950000000000001</v>
      </c>
      <c r="Q27" s="1">
        <v>2.91</v>
      </c>
      <c r="R27" s="1">
        <v>3.3359999999999999</v>
      </c>
      <c r="S27" s="1">
        <v>3.5790000000000002</v>
      </c>
      <c r="T27" s="1">
        <v>2.895</v>
      </c>
      <c r="U27" s="1">
        <v>4.4660000000000002</v>
      </c>
      <c r="V27" s="1">
        <v>3.6379999999999999</v>
      </c>
      <c r="W27" s="1">
        <v>3.2789999999999999</v>
      </c>
      <c r="X27" s="1">
        <v>4.4379999999999997</v>
      </c>
      <c r="Y27" s="1">
        <v>2.4969999999999999</v>
      </c>
      <c r="Z27" s="1">
        <v>3.0379999999999998</v>
      </c>
      <c r="AA27" s="1">
        <v>4.7519999999999998</v>
      </c>
      <c r="AB27" s="1">
        <v>3.508</v>
      </c>
      <c r="AC27" s="1">
        <v>3.14</v>
      </c>
      <c r="AD27" s="1">
        <v>4.3490000000000002</v>
      </c>
      <c r="AE27" s="1">
        <v>2.581</v>
      </c>
      <c r="AF27" s="1">
        <v>4.2</v>
      </c>
      <c r="AG27" s="1">
        <v>3.6589999999999998</v>
      </c>
      <c r="AH27">
        <v>3.4350000000000001</v>
      </c>
    </row>
    <row r="28" spans="1:34" ht="15" x14ac:dyDescent="0.25">
      <c r="A28" s="109">
        <v>46082</v>
      </c>
      <c r="B28" s="215"/>
      <c r="C28" s="207">
        <v>5</v>
      </c>
      <c r="D28" s="210">
        <v>5</v>
      </c>
      <c r="E28">
        <v>3.5550000000000002</v>
      </c>
      <c r="F28">
        <v>5.3339999999999996</v>
      </c>
      <c r="G28">
        <v>5.0469999999999997</v>
      </c>
      <c r="H28" s="1">
        <v>5.7089999999999996</v>
      </c>
      <c r="I28" s="1">
        <v>5.6630000000000003</v>
      </c>
      <c r="J28" s="1">
        <v>5.0839999999999996</v>
      </c>
      <c r="K28" s="1">
        <v>4.359</v>
      </c>
      <c r="L28" s="1">
        <v>4.3129999999999997</v>
      </c>
      <c r="M28" s="1">
        <v>3.492</v>
      </c>
      <c r="N28" s="1">
        <v>3.0590000000000002</v>
      </c>
      <c r="O28" s="1">
        <v>3.0619999999999998</v>
      </c>
      <c r="P28" s="1">
        <v>4.8940000000000001</v>
      </c>
      <c r="Q28" s="1">
        <v>3.1139999999999999</v>
      </c>
      <c r="R28" s="1">
        <v>3.5470000000000002</v>
      </c>
      <c r="S28" s="1">
        <v>6.0750000000000002</v>
      </c>
      <c r="T28" s="1">
        <v>2.927</v>
      </c>
      <c r="U28" s="1">
        <v>5.3819999999999997</v>
      </c>
      <c r="V28" s="1">
        <v>3.6720000000000002</v>
      </c>
      <c r="W28" s="1">
        <v>3.6040000000000001</v>
      </c>
      <c r="X28" s="1">
        <v>5.5010000000000003</v>
      </c>
      <c r="Y28" s="1">
        <v>2.677</v>
      </c>
      <c r="Z28" s="1">
        <v>3.0339999999999998</v>
      </c>
      <c r="AA28" s="1">
        <v>5.944</v>
      </c>
      <c r="AB28" s="1">
        <v>4.2809999999999997</v>
      </c>
      <c r="AC28" s="1">
        <v>4.9089999999999998</v>
      </c>
      <c r="AD28" s="1">
        <v>4.5810000000000004</v>
      </c>
      <c r="AE28" s="1">
        <v>2.6040000000000001</v>
      </c>
      <c r="AF28" s="1">
        <v>4.5750000000000002</v>
      </c>
      <c r="AG28" s="1">
        <v>3.8250000000000002</v>
      </c>
      <c r="AH28">
        <v>3.9590000000000001</v>
      </c>
    </row>
    <row r="29" spans="1:34" ht="15" x14ac:dyDescent="0.25">
      <c r="A29" s="109">
        <v>46113</v>
      </c>
      <c r="B29" s="215"/>
      <c r="C29" s="207">
        <v>9</v>
      </c>
      <c r="D29" s="210">
        <v>9</v>
      </c>
      <c r="E29">
        <v>6.5860000000000003</v>
      </c>
      <c r="F29">
        <v>9.0239999999999991</v>
      </c>
      <c r="G29">
        <v>6.2939999999999996</v>
      </c>
      <c r="H29" s="1">
        <v>10.023999999999999</v>
      </c>
      <c r="I29" s="1">
        <v>7.95</v>
      </c>
      <c r="J29" s="1">
        <v>6.8310000000000004</v>
      </c>
      <c r="K29" s="1">
        <v>6.2560000000000002</v>
      </c>
      <c r="L29" s="1">
        <v>9.2289999999999992</v>
      </c>
      <c r="M29" s="1">
        <v>6.8129999999999997</v>
      </c>
      <c r="N29" s="1">
        <v>7.4050000000000002</v>
      </c>
      <c r="O29" s="1">
        <v>5.899</v>
      </c>
      <c r="P29" s="1">
        <v>10.012</v>
      </c>
      <c r="Q29" s="1">
        <v>6.3570000000000002</v>
      </c>
      <c r="R29" s="1">
        <v>9.2420000000000009</v>
      </c>
      <c r="S29" s="1">
        <v>9.3879999999999999</v>
      </c>
      <c r="T29" s="1">
        <v>3.5470000000000002</v>
      </c>
      <c r="U29" s="1">
        <v>6.8639999999999999</v>
      </c>
      <c r="V29" s="1">
        <v>6.867</v>
      </c>
      <c r="W29" s="1">
        <v>6.54</v>
      </c>
      <c r="X29" s="1">
        <v>12.718999999999999</v>
      </c>
      <c r="Y29" s="1">
        <v>4.5599999999999996</v>
      </c>
      <c r="Z29" s="1">
        <v>5.3630000000000004</v>
      </c>
      <c r="AA29" s="1">
        <v>9.9160000000000004</v>
      </c>
      <c r="AB29" s="1">
        <v>6.9160000000000004</v>
      </c>
      <c r="AC29" s="1">
        <v>9.8079999999999998</v>
      </c>
      <c r="AD29" s="1">
        <v>7.3209999999999997</v>
      </c>
      <c r="AE29" s="1">
        <v>6.19</v>
      </c>
      <c r="AF29" s="1">
        <v>6.8949999999999996</v>
      </c>
      <c r="AG29" s="1">
        <v>6.8810000000000002</v>
      </c>
      <c r="AH29">
        <v>8.5299999999999994</v>
      </c>
    </row>
    <row r="30" spans="1:34" ht="15" x14ac:dyDescent="0.25">
      <c r="A30" s="109">
        <v>46143</v>
      </c>
      <c r="B30" s="215"/>
      <c r="C30" s="207">
        <v>26</v>
      </c>
      <c r="D30" s="210">
        <v>26</v>
      </c>
      <c r="E30">
        <v>29.635000000000002</v>
      </c>
      <c r="F30">
        <v>29.571000000000002</v>
      </c>
      <c r="G30">
        <v>28.771999999999998</v>
      </c>
      <c r="H30" s="1">
        <v>54.732999999999997</v>
      </c>
      <c r="I30" s="1">
        <v>37.338000000000001</v>
      </c>
      <c r="J30" s="1">
        <v>22.75</v>
      </c>
      <c r="K30" s="1">
        <v>21.747</v>
      </c>
      <c r="L30" s="1">
        <v>32.970999999999997</v>
      </c>
      <c r="M30" s="1">
        <v>25.201000000000001</v>
      </c>
      <c r="N30" s="1">
        <v>17.408999999999999</v>
      </c>
      <c r="O30" s="1">
        <v>19.972000000000001</v>
      </c>
      <c r="P30" s="1">
        <v>27.431999999999999</v>
      </c>
      <c r="Q30" s="1">
        <v>23.443000000000001</v>
      </c>
      <c r="R30" s="1">
        <v>31.748000000000001</v>
      </c>
      <c r="S30" s="1">
        <v>29.536000000000001</v>
      </c>
      <c r="T30" s="1">
        <v>22.937999999999999</v>
      </c>
      <c r="U30" s="1">
        <v>37.055999999999997</v>
      </c>
      <c r="V30" s="1">
        <v>16.155000000000001</v>
      </c>
      <c r="W30" s="1">
        <v>20.170000000000002</v>
      </c>
      <c r="X30" s="1">
        <v>24.571999999999999</v>
      </c>
      <c r="Y30" s="1">
        <v>15.622</v>
      </c>
      <c r="Z30" s="1">
        <v>26.745999999999999</v>
      </c>
      <c r="AA30" s="1">
        <v>19.68</v>
      </c>
      <c r="AB30" s="1">
        <v>16.376999999999999</v>
      </c>
      <c r="AC30" s="1">
        <v>30.683</v>
      </c>
      <c r="AD30" s="1">
        <v>30.425999999999998</v>
      </c>
      <c r="AE30" s="1">
        <v>20.207000000000001</v>
      </c>
      <c r="AF30" s="1">
        <v>25.183</v>
      </c>
      <c r="AG30" s="1">
        <v>19.401</v>
      </c>
      <c r="AH30">
        <v>26.472999999999999</v>
      </c>
    </row>
    <row r="31" spans="1:34" ht="15" x14ac:dyDescent="0.25">
      <c r="A31" s="109">
        <v>46174</v>
      </c>
      <c r="B31" s="215"/>
      <c r="C31" s="207">
        <v>40</v>
      </c>
      <c r="D31" s="210">
        <v>40</v>
      </c>
      <c r="E31">
        <v>64.388999999999996</v>
      </c>
      <c r="F31">
        <v>42.235999999999997</v>
      </c>
      <c r="G31">
        <v>82.296000000000006</v>
      </c>
      <c r="H31" s="1">
        <v>62.207000000000001</v>
      </c>
      <c r="I31" s="1">
        <v>72.578999999999994</v>
      </c>
      <c r="J31" s="1">
        <v>32.456000000000003</v>
      </c>
      <c r="K31" s="1">
        <v>47.838999999999999</v>
      </c>
      <c r="L31" s="1">
        <v>27.225000000000001</v>
      </c>
      <c r="M31" s="1">
        <v>26.632000000000001</v>
      </c>
      <c r="N31" s="1">
        <v>13.423999999999999</v>
      </c>
      <c r="O31" s="1">
        <v>35.186</v>
      </c>
      <c r="P31" s="1">
        <v>22.573</v>
      </c>
      <c r="Q31" s="1">
        <v>36.125999999999998</v>
      </c>
      <c r="R31" s="1">
        <v>36.700000000000003</v>
      </c>
      <c r="S31" s="1">
        <v>28.259</v>
      </c>
      <c r="T31" s="1">
        <v>74.463999999999999</v>
      </c>
      <c r="U31" s="1">
        <v>41.914000000000001</v>
      </c>
      <c r="V31" s="1">
        <v>42.023000000000003</v>
      </c>
      <c r="W31" s="1">
        <v>65.430999999999997</v>
      </c>
      <c r="X31" s="1">
        <v>12.041</v>
      </c>
      <c r="Y31" s="1">
        <v>29.704000000000001</v>
      </c>
      <c r="Z31" s="1">
        <v>51.500999999999998</v>
      </c>
      <c r="AA31" s="1">
        <v>51.868000000000002</v>
      </c>
      <c r="AB31" s="1">
        <v>42.152999999999999</v>
      </c>
      <c r="AC31" s="1">
        <v>53.576000000000001</v>
      </c>
      <c r="AD31" s="1">
        <v>18.891999999999999</v>
      </c>
      <c r="AE31" s="1">
        <v>55.365000000000002</v>
      </c>
      <c r="AF31" s="1">
        <v>34.521000000000001</v>
      </c>
      <c r="AG31" s="1">
        <v>42.965000000000003</v>
      </c>
      <c r="AH31">
        <v>26.943999999999999</v>
      </c>
    </row>
    <row r="32" spans="1:34" ht="15" x14ac:dyDescent="0.25">
      <c r="A32" s="109">
        <v>46204</v>
      </c>
      <c r="B32" s="215"/>
      <c r="C32" s="207">
        <v>15</v>
      </c>
      <c r="D32" s="210">
        <v>15</v>
      </c>
      <c r="E32">
        <v>34.040999999999997</v>
      </c>
      <c r="F32">
        <v>15.827999999999999</v>
      </c>
      <c r="G32">
        <v>75.150999999999996</v>
      </c>
      <c r="H32" s="1">
        <v>24.690999999999999</v>
      </c>
      <c r="I32" s="1">
        <v>28.957000000000001</v>
      </c>
      <c r="J32" s="1">
        <v>16.212</v>
      </c>
      <c r="K32" s="1">
        <v>30.356999999999999</v>
      </c>
      <c r="L32" s="1">
        <v>11.061</v>
      </c>
      <c r="M32" s="1">
        <v>10.481</v>
      </c>
      <c r="N32" s="1">
        <v>6.3250000000000002</v>
      </c>
      <c r="O32" s="1">
        <v>12.555999999999999</v>
      </c>
      <c r="P32" s="1">
        <v>9.3970000000000002</v>
      </c>
      <c r="Q32" s="1">
        <v>15.802</v>
      </c>
      <c r="R32" s="1">
        <v>13.068</v>
      </c>
      <c r="S32" s="1">
        <v>12.069000000000001</v>
      </c>
      <c r="T32" s="1">
        <v>39.173000000000002</v>
      </c>
      <c r="U32" s="1">
        <v>22.68</v>
      </c>
      <c r="V32" s="1">
        <v>14.276999999999999</v>
      </c>
      <c r="W32" s="1">
        <v>42.728000000000002</v>
      </c>
      <c r="X32" s="1">
        <v>7.3769999999999998</v>
      </c>
      <c r="Y32" s="1">
        <v>12.363</v>
      </c>
      <c r="Z32" s="1">
        <v>18.84</v>
      </c>
      <c r="AA32" s="1">
        <v>18.736999999999998</v>
      </c>
      <c r="AB32" s="1">
        <v>15.75</v>
      </c>
      <c r="AC32" s="1">
        <v>21.045000000000002</v>
      </c>
      <c r="AD32" s="1">
        <v>8.3780000000000001</v>
      </c>
      <c r="AE32" s="1">
        <v>39.122</v>
      </c>
      <c r="AF32" s="1">
        <v>12.641</v>
      </c>
      <c r="AG32" s="1">
        <v>18.454000000000001</v>
      </c>
      <c r="AH32">
        <v>13.391999999999999</v>
      </c>
    </row>
    <row r="33" spans="1:34" ht="15" x14ac:dyDescent="0.25">
      <c r="A33" s="109">
        <v>46235</v>
      </c>
      <c r="B33" s="215"/>
      <c r="C33" s="207">
        <v>8</v>
      </c>
      <c r="D33" s="210">
        <v>8</v>
      </c>
      <c r="E33">
        <v>12.795</v>
      </c>
      <c r="F33">
        <v>7.9020000000000001</v>
      </c>
      <c r="G33">
        <v>23.960999999999999</v>
      </c>
      <c r="H33" s="1">
        <v>11.02</v>
      </c>
      <c r="I33" s="1">
        <v>13.689</v>
      </c>
      <c r="J33" s="1">
        <v>8.2970000000000006</v>
      </c>
      <c r="K33" s="1">
        <v>12.595000000000001</v>
      </c>
      <c r="L33" s="1">
        <v>7.2229999999999999</v>
      </c>
      <c r="M33" s="1">
        <v>7.1159999999999997</v>
      </c>
      <c r="N33" s="1">
        <v>4.3789999999999996</v>
      </c>
      <c r="O33" s="1">
        <v>6.8159999999999998</v>
      </c>
      <c r="P33" s="1">
        <v>6.1070000000000002</v>
      </c>
      <c r="Q33" s="1">
        <v>9.0540000000000003</v>
      </c>
      <c r="R33" s="1">
        <v>8.1069999999999993</v>
      </c>
      <c r="S33" s="1">
        <v>7.5220000000000002</v>
      </c>
      <c r="T33" s="1">
        <v>13.510999999999999</v>
      </c>
      <c r="U33" s="1">
        <v>9.85</v>
      </c>
      <c r="V33" s="1">
        <v>9.0229999999999997</v>
      </c>
      <c r="W33" s="1">
        <v>14.952999999999999</v>
      </c>
      <c r="X33" s="1">
        <v>5.5019999999999998</v>
      </c>
      <c r="Y33" s="1">
        <v>7.7039999999999997</v>
      </c>
      <c r="Z33" s="1">
        <v>9.8119999999999994</v>
      </c>
      <c r="AA33" s="1">
        <v>8.734</v>
      </c>
      <c r="AB33" s="1">
        <v>8.3780000000000001</v>
      </c>
      <c r="AC33" s="1">
        <v>12.295999999999999</v>
      </c>
      <c r="AD33" s="1">
        <v>5.7270000000000003</v>
      </c>
      <c r="AE33" s="1">
        <v>13.577</v>
      </c>
      <c r="AF33" s="1">
        <v>7.5640000000000001</v>
      </c>
      <c r="AG33" s="1">
        <v>8.5169999999999995</v>
      </c>
      <c r="AH33">
        <v>8.7040000000000006</v>
      </c>
    </row>
    <row r="34" spans="1:34" ht="15" x14ac:dyDescent="0.25">
      <c r="A34" s="109">
        <v>46266</v>
      </c>
      <c r="B34" s="214"/>
      <c r="C34" s="204">
        <v>7</v>
      </c>
      <c r="D34" s="210">
        <v>7</v>
      </c>
      <c r="E34">
        <v>9.0329999999999995</v>
      </c>
      <c r="F34">
        <v>6.3330000000000002</v>
      </c>
      <c r="G34">
        <v>13.792</v>
      </c>
      <c r="H34" s="1">
        <v>8.2149999999999999</v>
      </c>
      <c r="I34" s="1">
        <v>9.2219999999999995</v>
      </c>
      <c r="J34" s="1">
        <v>5.8540000000000001</v>
      </c>
      <c r="K34" s="1">
        <v>7.7640000000000002</v>
      </c>
      <c r="L34" s="1">
        <v>5.5449999999999999</v>
      </c>
      <c r="M34" s="1">
        <v>5.3259999999999996</v>
      </c>
      <c r="N34" s="1">
        <v>3.6749999999999998</v>
      </c>
      <c r="O34" s="1">
        <v>7.3540000000000001</v>
      </c>
      <c r="P34" s="1">
        <v>4.9279999999999999</v>
      </c>
      <c r="Q34" s="1">
        <v>5.9779999999999998</v>
      </c>
      <c r="R34" s="1">
        <v>6.6840000000000002</v>
      </c>
      <c r="S34" s="1">
        <v>6.4279999999999999</v>
      </c>
      <c r="T34" s="1">
        <v>8.4329999999999998</v>
      </c>
      <c r="U34" s="1">
        <v>6.835</v>
      </c>
      <c r="V34" s="1">
        <v>5.952</v>
      </c>
      <c r="W34" s="1">
        <v>8.5109999999999992</v>
      </c>
      <c r="X34" s="1">
        <v>4.8380000000000001</v>
      </c>
      <c r="Y34" s="1">
        <v>6.4</v>
      </c>
      <c r="Z34" s="1">
        <v>9.0920000000000005</v>
      </c>
      <c r="AA34" s="1">
        <v>6.5940000000000003</v>
      </c>
      <c r="AB34" s="1">
        <v>6.0990000000000002</v>
      </c>
      <c r="AC34" s="1">
        <v>7.63</v>
      </c>
      <c r="AD34" s="1">
        <v>4.7720000000000002</v>
      </c>
      <c r="AE34" s="1">
        <v>7.9749999999999996</v>
      </c>
      <c r="AF34" s="1">
        <v>7.3689999999999998</v>
      </c>
      <c r="AG34" s="1">
        <v>6.03</v>
      </c>
      <c r="AH34">
        <v>6.8250000000000002</v>
      </c>
    </row>
    <row r="35" spans="1:34" ht="15" x14ac:dyDescent="0.25">
      <c r="A35" s="109">
        <v>46296</v>
      </c>
      <c r="B35" s="214"/>
      <c r="C35" s="204">
        <v>6</v>
      </c>
      <c r="D35" s="210">
        <v>7</v>
      </c>
      <c r="E35">
        <v>8.3819999999999997</v>
      </c>
      <c r="F35">
        <v>7.2880000000000003</v>
      </c>
      <c r="G35">
        <v>11.154</v>
      </c>
      <c r="H35" s="1">
        <v>8.0090000000000003</v>
      </c>
      <c r="I35" s="1">
        <v>8.5709999999999997</v>
      </c>
      <c r="J35" s="1">
        <v>6.5940000000000003</v>
      </c>
      <c r="K35" s="1">
        <v>6.6769999999999996</v>
      </c>
      <c r="L35" s="1">
        <v>5.0970000000000004</v>
      </c>
      <c r="M35" s="1">
        <v>4.6150000000000002</v>
      </c>
      <c r="N35" s="1">
        <v>4.6070000000000002</v>
      </c>
      <c r="O35" s="1">
        <v>5.58</v>
      </c>
      <c r="P35" s="1">
        <v>5.1109999999999998</v>
      </c>
      <c r="Q35" s="1">
        <v>6.6970000000000001</v>
      </c>
      <c r="R35" s="1">
        <v>8.6470000000000002</v>
      </c>
      <c r="S35" s="1">
        <v>6.29</v>
      </c>
      <c r="T35" s="1">
        <v>7.9770000000000003</v>
      </c>
      <c r="U35" s="1">
        <v>7.3570000000000002</v>
      </c>
      <c r="V35" s="1">
        <v>5.46</v>
      </c>
      <c r="W35" s="1">
        <v>7.835</v>
      </c>
      <c r="X35" s="1">
        <v>4.4029999999999996</v>
      </c>
      <c r="Y35" s="1">
        <v>7.0439999999999996</v>
      </c>
      <c r="Z35" s="1">
        <v>11.005000000000001</v>
      </c>
      <c r="AA35" s="1">
        <v>5.6470000000000002</v>
      </c>
      <c r="AB35" s="1">
        <v>5.2880000000000003</v>
      </c>
      <c r="AC35" s="1">
        <v>7.8739999999999997</v>
      </c>
      <c r="AD35" s="1">
        <v>4.7430000000000003</v>
      </c>
      <c r="AE35" s="1">
        <v>6.7229999999999999</v>
      </c>
      <c r="AF35" s="1">
        <v>6.6150000000000002</v>
      </c>
      <c r="AG35" s="1">
        <v>5.3440000000000003</v>
      </c>
      <c r="AH35">
        <v>5.1070000000000002</v>
      </c>
    </row>
    <row r="36" spans="1:34" ht="15" x14ac:dyDescent="0.25">
      <c r="A36" s="109">
        <v>46327</v>
      </c>
      <c r="B36" s="216"/>
      <c r="C36" s="208">
        <v>5</v>
      </c>
      <c r="D36" s="211">
        <v>5</v>
      </c>
      <c r="E36" s="1">
        <v>6.9720000000000004</v>
      </c>
      <c r="F36" s="1">
        <v>5.8769999999999998</v>
      </c>
      <c r="G36" s="1">
        <v>8.3179999999999996</v>
      </c>
      <c r="H36" s="1">
        <v>7.5519999999999996</v>
      </c>
      <c r="I36" s="1">
        <v>7.0940000000000003</v>
      </c>
      <c r="J36" s="1">
        <v>5.1840000000000002</v>
      </c>
      <c r="K36" s="1">
        <v>5.66</v>
      </c>
      <c r="L36" s="1">
        <v>4.2759999999999998</v>
      </c>
      <c r="M36" s="1">
        <v>4.7380000000000004</v>
      </c>
      <c r="N36" s="1">
        <v>3.2309999999999999</v>
      </c>
      <c r="O36" s="1">
        <v>4.3250000000000002</v>
      </c>
      <c r="P36" s="1">
        <v>4.4000000000000004</v>
      </c>
      <c r="Q36" s="1">
        <v>5.9059999999999997</v>
      </c>
      <c r="R36" s="1">
        <v>6.2089999999999996</v>
      </c>
      <c r="S36" s="1">
        <v>5.2149999999999999</v>
      </c>
      <c r="T36" s="1">
        <v>6.7480000000000002</v>
      </c>
      <c r="U36" s="1">
        <v>6.306</v>
      </c>
      <c r="V36" s="1">
        <v>5.5190000000000001</v>
      </c>
      <c r="W36" s="1">
        <v>6.5380000000000003</v>
      </c>
      <c r="X36" s="1">
        <v>3.758</v>
      </c>
      <c r="Y36" s="1">
        <v>4.7699999999999996</v>
      </c>
      <c r="Z36" s="1">
        <v>7.0419999999999998</v>
      </c>
      <c r="AA36" s="1">
        <v>4.8579999999999997</v>
      </c>
      <c r="AB36" s="1">
        <v>4.4820000000000002</v>
      </c>
      <c r="AC36" s="1">
        <v>6.5369999999999999</v>
      </c>
      <c r="AD36" s="1">
        <v>4.4290000000000003</v>
      </c>
      <c r="AE36">
        <v>5.8620000000000001</v>
      </c>
      <c r="AF36" s="1">
        <v>6.9080000000000004</v>
      </c>
      <c r="AG36" s="1">
        <v>4.6550000000000002</v>
      </c>
      <c r="AH36" s="1">
        <v>4.2610000000000001</v>
      </c>
    </row>
    <row r="37" spans="1:34" ht="15" x14ac:dyDescent="0.25">
      <c r="A37" s="109">
        <v>46357</v>
      </c>
      <c r="B37" s="216"/>
      <c r="C37" s="208">
        <v>4</v>
      </c>
      <c r="D37" s="211">
        <v>4</v>
      </c>
      <c r="E37" s="1">
        <v>5.9409999999999998</v>
      </c>
      <c r="F37" s="1">
        <v>5.0670000000000002</v>
      </c>
      <c r="G37" s="1">
        <v>7.6440000000000001</v>
      </c>
      <c r="H37" s="1">
        <v>6.6740000000000004</v>
      </c>
      <c r="I37" s="1">
        <v>6.3109999999999999</v>
      </c>
      <c r="J37" s="1">
        <v>5.0039999999999996</v>
      </c>
      <c r="K37" s="1">
        <v>5.1150000000000002</v>
      </c>
      <c r="L37" s="1">
        <v>3.9740000000000002</v>
      </c>
      <c r="M37" s="1">
        <v>3.9929999999999999</v>
      </c>
      <c r="N37" s="1">
        <v>2.8559999999999999</v>
      </c>
      <c r="O37" s="1">
        <v>3.9380000000000002</v>
      </c>
      <c r="P37" s="1">
        <v>3.782</v>
      </c>
      <c r="Q37" s="1">
        <v>4.6879999999999997</v>
      </c>
      <c r="R37" s="1">
        <v>4.9420000000000002</v>
      </c>
      <c r="S37" s="1">
        <v>4.165</v>
      </c>
      <c r="T37" s="1">
        <v>5.96</v>
      </c>
      <c r="U37" s="1">
        <v>5.218</v>
      </c>
      <c r="V37" s="1">
        <v>4.6079999999999997</v>
      </c>
      <c r="W37" s="1">
        <v>5.83</v>
      </c>
      <c r="X37" s="1">
        <v>3.4119999999999999</v>
      </c>
      <c r="Y37" s="1">
        <v>4.0570000000000004</v>
      </c>
      <c r="Z37" s="1">
        <v>5.4429999999999996</v>
      </c>
      <c r="AA37" s="1">
        <v>4.6029999999999998</v>
      </c>
      <c r="AB37" s="1">
        <v>4.1189999999999998</v>
      </c>
      <c r="AC37" s="1">
        <v>6.1079999999999997</v>
      </c>
      <c r="AD37" s="1">
        <v>3.7610000000000001</v>
      </c>
      <c r="AE37">
        <v>5.5140000000000002</v>
      </c>
      <c r="AF37" s="1">
        <v>5.4160000000000004</v>
      </c>
      <c r="AG37" s="1">
        <v>4.4180000000000001</v>
      </c>
      <c r="AH37" s="1">
        <v>3.9380000000000002</v>
      </c>
    </row>
    <row r="38" spans="1:34" ht="15" x14ac:dyDescent="0.25">
      <c r="A38" s="109">
        <v>46388</v>
      </c>
      <c r="B38" s="216"/>
      <c r="C38" s="208">
        <v>5</v>
      </c>
      <c r="D38" s="211">
        <v>5</v>
      </c>
      <c r="E38" s="1">
        <v>5.36</v>
      </c>
      <c r="F38" s="1">
        <v>4.5129999999999999</v>
      </c>
      <c r="G38" s="1">
        <v>6.5860000000000003</v>
      </c>
      <c r="H38" s="1">
        <v>5.65</v>
      </c>
      <c r="I38" s="1">
        <v>5.6790000000000003</v>
      </c>
      <c r="J38" s="1">
        <v>4.218</v>
      </c>
      <c r="K38" s="1">
        <v>4.694</v>
      </c>
      <c r="L38" s="1">
        <v>3.65</v>
      </c>
      <c r="M38" s="1">
        <v>3.5289999999999999</v>
      </c>
      <c r="N38" s="1">
        <v>2.6190000000000002</v>
      </c>
      <c r="O38" s="1">
        <v>3.528</v>
      </c>
      <c r="P38" s="1">
        <v>3.41</v>
      </c>
      <c r="Q38" s="1">
        <v>4.08</v>
      </c>
      <c r="R38" s="1">
        <v>4.2939999999999996</v>
      </c>
      <c r="S38" s="1">
        <v>3.5990000000000002</v>
      </c>
      <c r="T38" s="1">
        <v>5.34</v>
      </c>
      <c r="U38" s="1">
        <v>4.6550000000000002</v>
      </c>
      <c r="V38" s="1">
        <v>4.0439999999999996</v>
      </c>
      <c r="W38" s="1">
        <v>5.3479999999999999</v>
      </c>
      <c r="X38" s="1">
        <v>3.1070000000000002</v>
      </c>
      <c r="Y38" s="1">
        <v>3.681</v>
      </c>
      <c r="Z38" s="1">
        <v>4.8159999999999998</v>
      </c>
      <c r="AA38" s="1">
        <v>4.2160000000000002</v>
      </c>
      <c r="AB38" s="1">
        <v>3.6960000000000002</v>
      </c>
      <c r="AC38" s="1">
        <v>5.1289999999999996</v>
      </c>
      <c r="AD38" s="1">
        <v>3.4079999999999999</v>
      </c>
      <c r="AE38">
        <v>5.008</v>
      </c>
      <c r="AF38" s="1">
        <v>4.4029999999999996</v>
      </c>
      <c r="AG38" s="1">
        <v>4.0330000000000004</v>
      </c>
      <c r="AH38" s="1">
        <v>3.6160000000000001</v>
      </c>
    </row>
    <row r="39" spans="1:34" ht="15" x14ac:dyDescent="0.25">
      <c r="A39" s="109">
        <v>46419</v>
      </c>
      <c r="B39" s="216"/>
      <c r="C39" s="208">
        <v>4</v>
      </c>
      <c r="D39" s="211">
        <v>4</v>
      </c>
      <c r="E39" s="1">
        <v>4.4450000000000003</v>
      </c>
      <c r="F39" s="1">
        <v>3.8340000000000001</v>
      </c>
      <c r="G39" s="1">
        <v>5.359</v>
      </c>
      <c r="H39" s="1">
        <v>4.5979999999999999</v>
      </c>
      <c r="I39" s="1">
        <v>4.6619999999999999</v>
      </c>
      <c r="J39" s="1">
        <v>3.512</v>
      </c>
      <c r="K39" s="1">
        <v>3.923</v>
      </c>
      <c r="L39" s="1">
        <v>3.0470000000000002</v>
      </c>
      <c r="M39" s="1">
        <v>2.8929999999999998</v>
      </c>
      <c r="N39" s="1">
        <v>2.3210000000000002</v>
      </c>
      <c r="O39" s="1">
        <v>2.9089999999999998</v>
      </c>
      <c r="P39" s="1">
        <v>2.8130000000000002</v>
      </c>
      <c r="Q39" s="1">
        <v>3.327</v>
      </c>
      <c r="R39" s="1">
        <v>3.577</v>
      </c>
      <c r="S39" s="1">
        <v>2.9209999999999998</v>
      </c>
      <c r="T39" s="1">
        <v>4.415</v>
      </c>
      <c r="U39" s="1">
        <v>3.819</v>
      </c>
      <c r="V39" s="1">
        <v>3.3090000000000002</v>
      </c>
      <c r="W39" s="1">
        <v>4.3849999999999998</v>
      </c>
      <c r="X39" s="1">
        <v>2.629</v>
      </c>
      <c r="Y39" s="1">
        <v>3.03</v>
      </c>
      <c r="Z39" s="1">
        <v>4.5529999999999999</v>
      </c>
      <c r="AA39" s="1">
        <v>3.645</v>
      </c>
      <c r="AB39" s="1">
        <v>3.0760000000000001</v>
      </c>
      <c r="AC39" s="1">
        <v>4.2930000000000001</v>
      </c>
      <c r="AD39" s="1">
        <v>2.8420000000000001</v>
      </c>
      <c r="AE39">
        <v>4.1180000000000003</v>
      </c>
      <c r="AF39" s="1">
        <v>3.6110000000000002</v>
      </c>
      <c r="AG39" s="1">
        <v>3.4420000000000002</v>
      </c>
      <c r="AH39" s="1">
        <v>3.0339999999999998</v>
      </c>
    </row>
    <row r="40" spans="1:34" ht="15" x14ac:dyDescent="0.25">
      <c r="A40" s="109">
        <v>46447</v>
      </c>
      <c r="B40" s="216"/>
      <c r="C40" s="208">
        <v>5</v>
      </c>
      <c r="D40" s="211">
        <v>5</v>
      </c>
      <c r="E40" s="1">
        <v>5.2450000000000001</v>
      </c>
      <c r="F40" s="1">
        <v>5.2370000000000001</v>
      </c>
      <c r="G40" s="1">
        <v>5.69</v>
      </c>
      <c r="H40" s="1">
        <v>5.6950000000000003</v>
      </c>
      <c r="I40" s="1">
        <v>5.2080000000000002</v>
      </c>
      <c r="J40" s="1">
        <v>4.593</v>
      </c>
      <c r="K40" s="1">
        <v>4.2720000000000002</v>
      </c>
      <c r="L40" s="1">
        <v>3.468</v>
      </c>
      <c r="M40" s="1">
        <v>3.0110000000000001</v>
      </c>
      <c r="N40" s="1">
        <v>2.92</v>
      </c>
      <c r="O40" s="1">
        <v>4.7969999999999997</v>
      </c>
      <c r="P40" s="1">
        <v>3.0150000000000001</v>
      </c>
      <c r="Q40" s="1">
        <v>3.5339999999999998</v>
      </c>
      <c r="R40" s="1">
        <v>6.0709999999999997</v>
      </c>
      <c r="S40" s="1">
        <v>2.9529999999999998</v>
      </c>
      <c r="T40" s="1">
        <v>5.3259999999999996</v>
      </c>
      <c r="U40" s="1">
        <v>3.851</v>
      </c>
      <c r="V40" s="1">
        <v>3.6339999999999999</v>
      </c>
      <c r="W40" s="1">
        <v>5.4409999999999998</v>
      </c>
      <c r="X40" s="1">
        <v>2.8130000000000002</v>
      </c>
      <c r="Y40" s="1">
        <v>3.0230000000000001</v>
      </c>
      <c r="Z40" s="1">
        <v>5.7279999999999998</v>
      </c>
      <c r="AA40" s="1">
        <v>4.4279999999999999</v>
      </c>
      <c r="AB40" s="1">
        <v>4.8330000000000002</v>
      </c>
      <c r="AC40" s="1">
        <v>4.5060000000000002</v>
      </c>
      <c r="AD40" s="1">
        <v>2.867</v>
      </c>
      <c r="AE40">
        <v>4.4889999999999999</v>
      </c>
      <c r="AF40" s="1">
        <v>3.7749999999999999</v>
      </c>
      <c r="AG40" s="1">
        <v>3.923</v>
      </c>
      <c r="AH40" s="1">
        <v>3.4169999999999998</v>
      </c>
    </row>
    <row r="41" spans="1:34" ht="15" x14ac:dyDescent="0.25">
      <c r="A41" s="109">
        <v>46478</v>
      </c>
      <c r="B41" s="216"/>
      <c r="C41" s="208">
        <v>9</v>
      </c>
      <c r="D41" s="211">
        <v>9</v>
      </c>
      <c r="E41" s="1">
        <v>8.7970000000000006</v>
      </c>
      <c r="F41" s="1">
        <v>6.48</v>
      </c>
      <c r="G41" s="1">
        <v>9.9979999999999993</v>
      </c>
      <c r="H41" s="1">
        <v>7.9850000000000003</v>
      </c>
      <c r="I41" s="1">
        <v>6.9189999999999996</v>
      </c>
      <c r="J41" s="1">
        <v>6.4969999999999999</v>
      </c>
      <c r="K41" s="1">
        <v>9.1780000000000008</v>
      </c>
      <c r="L41" s="1">
        <v>6.7839999999999998</v>
      </c>
      <c r="M41" s="1">
        <v>7.25</v>
      </c>
      <c r="N41" s="1">
        <v>5.7489999999999997</v>
      </c>
      <c r="O41" s="1">
        <v>9.9049999999999994</v>
      </c>
      <c r="P41" s="1">
        <v>6.2439999999999998</v>
      </c>
      <c r="Q41" s="1">
        <v>8.9700000000000006</v>
      </c>
      <c r="R41" s="1">
        <v>9.3849999999999998</v>
      </c>
      <c r="S41" s="1">
        <v>3.57</v>
      </c>
      <c r="T41" s="1">
        <v>6.806</v>
      </c>
      <c r="U41" s="1">
        <v>6.8440000000000003</v>
      </c>
      <c r="V41" s="1">
        <v>6.5709999999999997</v>
      </c>
      <c r="W41" s="1">
        <v>12.651</v>
      </c>
      <c r="X41" s="1">
        <v>4.6989999999999998</v>
      </c>
      <c r="Y41" s="1">
        <v>5.2309999999999999</v>
      </c>
      <c r="Z41" s="1">
        <v>9.6869999999999994</v>
      </c>
      <c r="AA41" s="1">
        <v>7.0730000000000004</v>
      </c>
      <c r="AB41" s="1">
        <v>9.7200000000000006</v>
      </c>
      <c r="AC41" s="1">
        <v>6.9279999999999999</v>
      </c>
      <c r="AD41" s="1">
        <v>6.492</v>
      </c>
      <c r="AE41">
        <v>6.7990000000000004</v>
      </c>
      <c r="AF41" s="1">
        <v>6.8230000000000004</v>
      </c>
      <c r="AG41" s="1">
        <v>8.3119999999999994</v>
      </c>
      <c r="AH41" s="1">
        <v>6.4290000000000003</v>
      </c>
    </row>
    <row r="42" spans="1:34" ht="15" x14ac:dyDescent="0.25">
      <c r="A42" s="109">
        <v>46508</v>
      </c>
      <c r="B42" s="216"/>
      <c r="C42" s="208">
        <v>26</v>
      </c>
      <c r="D42" s="211">
        <v>26</v>
      </c>
      <c r="E42" s="1">
        <v>28.6</v>
      </c>
      <c r="F42" s="1">
        <v>29.247</v>
      </c>
      <c r="G42" s="1">
        <v>54.69</v>
      </c>
      <c r="H42" s="1">
        <v>37.414999999999999</v>
      </c>
      <c r="I42" s="1">
        <v>22.058</v>
      </c>
      <c r="J42" s="1">
        <v>22.134</v>
      </c>
      <c r="K42" s="1">
        <v>32.917000000000002</v>
      </c>
      <c r="L42" s="1">
        <v>25.175999999999998</v>
      </c>
      <c r="M42" s="1">
        <v>16.988</v>
      </c>
      <c r="N42" s="1">
        <v>19.777000000000001</v>
      </c>
      <c r="O42" s="1">
        <v>27.22</v>
      </c>
      <c r="P42" s="1">
        <v>23.302</v>
      </c>
      <c r="Q42" s="1">
        <v>31.135000000000002</v>
      </c>
      <c r="R42" s="1">
        <v>29.548999999999999</v>
      </c>
      <c r="S42" s="1">
        <v>22.99</v>
      </c>
      <c r="T42" s="1">
        <v>36.975999999999999</v>
      </c>
      <c r="U42" s="1">
        <v>15.492000000000001</v>
      </c>
      <c r="V42" s="1">
        <v>20.222999999999999</v>
      </c>
      <c r="W42" s="1">
        <v>24.52</v>
      </c>
      <c r="X42" s="1">
        <v>15.805</v>
      </c>
      <c r="Y42" s="1">
        <v>25.181999999999999</v>
      </c>
      <c r="Z42" s="1">
        <v>19.466000000000001</v>
      </c>
      <c r="AA42" s="1">
        <v>16.544</v>
      </c>
      <c r="AB42" s="1">
        <v>30.562999999999999</v>
      </c>
      <c r="AC42" s="1">
        <v>29.943000000000001</v>
      </c>
      <c r="AD42" s="1">
        <v>20.742999999999999</v>
      </c>
      <c r="AE42">
        <v>25.071000000000002</v>
      </c>
      <c r="AF42" s="1">
        <v>19.344999999999999</v>
      </c>
      <c r="AG42" s="1">
        <v>25.954999999999998</v>
      </c>
      <c r="AH42" s="1">
        <v>29.280999999999999</v>
      </c>
    </row>
    <row r="43" spans="1:34" ht="15" x14ac:dyDescent="0.25">
      <c r="A43" s="109">
        <v>46539</v>
      </c>
      <c r="B43" s="216"/>
      <c r="C43" s="208">
        <v>40</v>
      </c>
      <c r="D43" s="211">
        <v>40</v>
      </c>
      <c r="E43" s="1">
        <v>42.572000000000003</v>
      </c>
      <c r="F43" s="1">
        <v>82.674000000000007</v>
      </c>
      <c r="G43" s="1">
        <v>62.192999999999998</v>
      </c>
      <c r="H43" s="1">
        <v>72.619</v>
      </c>
      <c r="I43" s="1">
        <v>33.174999999999997</v>
      </c>
      <c r="J43" s="1">
        <v>48.180999999999997</v>
      </c>
      <c r="K43" s="1">
        <v>27.190999999999999</v>
      </c>
      <c r="L43" s="1">
        <v>26.616</v>
      </c>
      <c r="M43" s="1">
        <v>13.765000000000001</v>
      </c>
      <c r="N43" s="1">
        <v>35.005000000000003</v>
      </c>
      <c r="O43" s="1">
        <v>22.465</v>
      </c>
      <c r="P43" s="1">
        <v>36.023000000000003</v>
      </c>
      <c r="Q43" s="1">
        <v>37.03</v>
      </c>
      <c r="R43" s="1">
        <v>28.265000000000001</v>
      </c>
      <c r="S43" s="1">
        <v>74.563000000000002</v>
      </c>
      <c r="T43" s="1">
        <v>41.872999999999998</v>
      </c>
      <c r="U43" s="1">
        <v>42.673000000000002</v>
      </c>
      <c r="V43" s="1">
        <v>65.531000000000006</v>
      </c>
      <c r="W43" s="1">
        <v>12.003</v>
      </c>
      <c r="X43" s="1">
        <v>29.885000000000002</v>
      </c>
      <c r="Y43" s="1">
        <v>52.188000000000002</v>
      </c>
      <c r="Z43" s="1">
        <v>51.643000000000001</v>
      </c>
      <c r="AA43" s="1">
        <v>42.308999999999997</v>
      </c>
      <c r="AB43" s="1">
        <v>53.511000000000003</v>
      </c>
      <c r="AC43" s="1">
        <v>19.335000000000001</v>
      </c>
      <c r="AD43" s="1">
        <v>55.887999999999998</v>
      </c>
      <c r="AE43">
        <v>34.438000000000002</v>
      </c>
      <c r="AF43" s="1">
        <v>42.930999999999997</v>
      </c>
      <c r="AG43" s="1">
        <v>27.08</v>
      </c>
      <c r="AH43" s="1">
        <v>64.177000000000007</v>
      </c>
    </row>
    <row r="44" spans="1:34" ht="15" x14ac:dyDescent="0.25">
      <c r="A44" s="109">
        <v>46569</v>
      </c>
      <c r="B44" s="216"/>
      <c r="C44" s="208">
        <v>15</v>
      </c>
      <c r="D44" s="211">
        <v>15</v>
      </c>
      <c r="E44" s="1">
        <v>16.239999999999998</v>
      </c>
      <c r="F44" s="1">
        <v>75.266000000000005</v>
      </c>
      <c r="G44" s="1">
        <v>24.681000000000001</v>
      </c>
      <c r="H44" s="1">
        <v>28.972000000000001</v>
      </c>
      <c r="I44" s="1">
        <v>16.663</v>
      </c>
      <c r="J44" s="1">
        <v>30.521000000000001</v>
      </c>
      <c r="K44" s="1">
        <v>11.036</v>
      </c>
      <c r="L44" s="1">
        <v>10.465999999999999</v>
      </c>
      <c r="M44" s="1">
        <v>6.3810000000000002</v>
      </c>
      <c r="N44" s="1">
        <v>12.471</v>
      </c>
      <c r="O44" s="1">
        <v>9.343</v>
      </c>
      <c r="P44" s="1">
        <v>15.738</v>
      </c>
      <c r="Q44" s="1">
        <v>13.340999999999999</v>
      </c>
      <c r="R44" s="1">
        <v>12.066000000000001</v>
      </c>
      <c r="S44" s="1">
        <v>39.197000000000003</v>
      </c>
      <c r="T44" s="1">
        <v>22.649000000000001</v>
      </c>
      <c r="U44" s="1">
        <v>14.804</v>
      </c>
      <c r="V44" s="1">
        <v>42.756999999999998</v>
      </c>
      <c r="W44" s="1">
        <v>7.3419999999999996</v>
      </c>
      <c r="X44" s="1">
        <v>12.452999999999999</v>
      </c>
      <c r="Y44" s="1">
        <v>19.312999999999999</v>
      </c>
      <c r="Z44" s="1">
        <v>18.622</v>
      </c>
      <c r="AA44" s="1">
        <v>15.836</v>
      </c>
      <c r="AB44" s="1">
        <v>21.007000000000001</v>
      </c>
      <c r="AC44" s="1">
        <v>8.4589999999999996</v>
      </c>
      <c r="AD44" s="1">
        <v>39.347000000000001</v>
      </c>
      <c r="AE44">
        <v>12.589</v>
      </c>
      <c r="AF44" s="1">
        <v>18.422999999999998</v>
      </c>
      <c r="AG44" s="1">
        <v>13.538</v>
      </c>
      <c r="AH44" s="1">
        <v>33.954999999999998</v>
      </c>
    </row>
    <row r="45" spans="1:34" ht="15" x14ac:dyDescent="0.25">
      <c r="A45" s="109">
        <v>46600</v>
      </c>
      <c r="B45" s="216"/>
      <c r="C45" s="208">
        <v>8</v>
      </c>
      <c r="D45" s="211">
        <v>8</v>
      </c>
      <c r="E45" s="1">
        <v>7.9690000000000003</v>
      </c>
      <c r="F45" s="1">
        <v>24.013999999999999</v>
      </c>
      <c r="G45" s="1">
        <v>11.010999999999999</v>
      </c>
      <c r="H45" s="1">
        <v>13.701000000000001</v>
      </c>
      <c r="I45" s="1">
        <v>8.5129999999999999</v>
      </c>
      <c r="J45" s="1">
        <v>12.694000000000001</v>
      </c>
      <c r="K45" s="1">
        <v>7.2009999999999996</v>
      </c>
      <c r="L45" s="1">
        <v>7.1029999999999998</v>
      </c>
      <c r="M45" s="1">
        <v>4.3890000000000002</v>
      </c>
      <c r="N45" s="1">
        <v>6.75</v>
      </c>
      <c r="O45" s="1">
        <v>6.0659999999999998</v>
      </c>
      <c r="P45" s="1">
        <v>9</v>
      </c>
      <c r="Q45" s="1">
        <v>8.1180000000000003</v>
      </c>
      <c r="R45" s="1">
        <v>7.5179999999999998</v>
      </c>
      <c r="S45" s="1">
        <v>13.516</v>
      </c>
      <c r="T45" s="1">
        <v>9.8230000000000004</v>
      </c>
      <c r="U45" s="1">
        <v>9.1989999999999998</v>
      </c>
      <c r="V45" s="1">
        <v>14.962</v>
      </c>
      <c r="W45" s="1">
        <v>5.4710000000000001</v>
      </c>
      <c r="X45" s="1">
        <v>7.7759999999999998</v>
      </c>
      <c r="Y45" s="1">
        <v>9.9480000000000004</v>
      </c>
      <c r="Z45" s="1">
        <v>8.64</v>
      </c>
      <c r="AA45" s="1">
        <v>8.4459999999999997</v>
      </c>
      <c r="AB45" s="1">
        <v>12.262</v>
      </c>
      <c r="AC45" s="1">
        <v>5.7160000000000002</v>
      </c>
      <c r="AD45" s="1">
        <v>13.69</v>
      </c>
      <c r="AE45">
        <v>7.5190000000000001</v>
      </c>
      <c r="AF45" s="1">
        <v>8.4890000000000008</v>
      </c>
      <c r="AG45" s="1">
        <v>8.7089999999999996</v>
      </c>
      <c r="AH45" s="1">
        <v>12.741</v>
      </c>
    </row>
    <row r="46" spans="1:34" ht="15" x14ac:dyDescent="0.25">
      <c r="A46" s="109">
        <v>46631</v>
      </c>
      <c r="B46" s="216"/>
      <c r="C46" s="208">
        <v>7</v>
      </c>
      <c r="D46" s="211">
        <v>7</v>
      </c>
      <c r="E46" s="1">
        <v>6.3319999999999999</v>
      </c>
      <c r="F46" s="1">
        <v>13.837999999999999</v>
      </c>
      <c r="G46" s="1">
        <v>8.2070000000000007</v>
      </c>
      <c r="H46" s="1">
        <v>9.2319999999999993</v>
      </c>
      <c r="I46" s="1">
        <v>5.9669999999999996</v>
      </c>
      <c r="J46" s="1">
        <v>7.843</v>
      </c>
      <c r="K46" s="1">
        <v>5.5270000000000001</v>
      </c>
      <c r="L46" s="1">
        <v>5.3140000000000001</v>
      </c>
      <c r="M46" s="1">
        <v>3.6469999999999998</v>
      </c>
      <c r="N46" s="1">
        <v>7.29</v>
      </c>
      <c r="O46" s="1">
        <v>4.8929999999999998</v>
      </c>
      <c r="P46" s="1">
        <v>5.9329999999999998</v>
      </c>
      <c r="Q46" s="1">
        <v>6.6980000000000004</v>
      </c>
      <c r="R46" s="1">
        <v>6.4240000000000004</v>
      </c>
      <c r="S46" s="1">
        <v>8.4359999999999999</v>
      </c>
      <c r="T46" s="1">
        <v>6.8109999999999999</v>
      </c>
      <c r="U46" s="1">
        <v>6.077</v>
      </c>
      <c r="V46" s="1">
        <v>8.516</v>
      </c>
      <c r="W46" s="1">
        <v>4.8099999999999996</v>
      </c>
      <c r="X46" s="1">
        <v>6.4610000000000003</v>
      </c>
      <c r="Y46" s="1">
        <v>8.9939999999999998</v>
      </c>
      <c r="Z46" s="1">
        <v>6.5119999999999996</v>
      </c>
      <c r="AA46" s="1">
        <v>6.1580000000000004</v>
      </c>
      <c r="AB46" s="1">
        <v>7.6029999999999998</v>
      </c>
      <c r="AC46" s="1">
        <v>4.7510000000000003</v>
      </c>
      <c r="AD46" s="1">
        <v>8.0649999999999995</v>
      </c>
      <c r="AE46">
        <v>7.3280000000000003</v>
      </c>
      <c r="AF46" s="1">
        <v>6.0049999999999999</v>
      </c>
      <c r="AG46" s="1">
        <v>6.9340000000000002</v>
      </c>
      <c r="AH46" s="1">
        <v>8.9870000000000001</v>
      </c>
    </row>
    <row r="47" spans="1:34" ht="15" x14ac:dyDescent="0.25">
      <c r="A47" s="109">
        <v>46661</v>
      </c>
      <c r="B47" s="216"/>
      <c r="C47" s="208">
        <v>6</v>
      </c>
      <c r="D47" s="211">
        <v>7</v>
      </c>
      <c r="E47" s="1">
        <v>7.2640000000000002</v>
      </c>
      <c r="F47" s="1">
        <v>11.192</v>
      </c>
      <c r="G47" s="1">
        <v>8.0009999999999994</v>
      </c>
      <c r="H47" s="1">
        <v>8.5790000000000006</v>
      </c>
      <c r="I47" s="1">
        <v>6.6639999999999997</v>
      </c>
      <c r="J47" s="1">
        <v>6.75</v>
      </c>
      <c r="K47" s="1">
        <v>5.08</v>
      </c>
      <c r="L47" s="1">
        <v>4.6040000000000001</v>
      </c>
      <c r="M47" s="1">
        <v>4.633</v>
      </c>
      <c r="N47" s="1">
        <v>5.5259999999999998</v>
      </c>
      <c r="O47" s="1">
        <v>5.077</v>
      </c>
      <c r="P47" s="1">
        <v>6.6520000000000001</v>
      </c>
      <c r="Q47" s="1">
        <v>8.69</v>
      </c>
      <c r="R47" s="1">
        <v>6.2859999999999996</v>
      </c>
      <c r="S47" s="1">
        <v>7.98</v>
      </c>
      <c r="T47" s="1">
        <v>7.335</v>
      </c>
      <c r="U47" s="1">
        <v>5.55</v>
      </c>
      <c r="V47" s="1">
        <v>7.8410000000000002</v>
      </c>
      <c r="W47" s="1">
        <v>4.3780000000000001</v>
      </c>
      <c r="X47" s="1">
        <v>7.1029999999999998</v>
      </c>
      <c r="Y47" s="1">
        <v>11.234</v>
      </c>
      <c r="Z47" s="1">
        <v>5.57</v>
      </c>
      <c r="AA47" s="1">
        <v>5.3440000000000003</v>
      </c>
      <c r="AB47" s="1">
        <v>7.8490000000000002</v>
      </c>
      <c r="AC47" s="1">
        <v>4.6900000000000004</v>
      </c>
      <c r="AD47" s="1">
        <v>6.806</v>
      </c>
      <c r="AE47">
        <v>6.5780000000000003</v>
      </c>
      <c r="AF47" s="1">
        <v>5.3209999999999997</v>
      </c>
      <c r="AG47" s="1">
        <v>5.1289999999999996</v>
      </c>
      <c r="AH47" s="1">
        <v>8.3360000000000003</v>
      </c>
    </row>
    <row r="48" spans="1:34" ht="15" x14ac:dyDescent="0.25">
      <c r="A48" s="109">
        <v>46692</v>
      </c>
      <c r="B48" s="216"/>
      <c r="C48" s="208">
        <v>5</v>
      </c>
      <c r="D48" s="211">
        <v>5</v>
      </c>
      <c r="E48" s="1">
        <v>5.9160000000000004</v>
      </c>
      <c r="F48" s="1">
        <v>8.3520000000000003</v>
      </c>
      <c r="G48" s="1">
        <v>7.5449999999999999</v>
      </c>
      <c r="H48" s="1">
        <v>7.1020000000000003</v>
      </c>
      <c r="I48" s="1">
        <v>5.2850000000000001</v>
      </c>
      <c r="J48" s="1">
        <v>5.7229999999999999</v>
      </c>
      <c r="K48" s="1">
        <v>4.2610000000000001</v>
      </c>
      <c r="L48" s="1">
        <v>4.7279999999999998</v>
      </c>
      <c r="M48" s="1">
        <v>3.2469999999999999</v>
      </c>
      <c r="N48" s="1">
        <v>4.2789999999999999</v>
      </c>
      <c r="O48" s="1">
        <v>4.3710000000000004</v>
      </c>
      <c r="P48" s="1">
        <v>5.8680000000000003</v>
      </c>
      <c r="Q48" s="1">
        <v>6.327</v>
      </c>
      <c r="R48" s="1">
        <v>5.2119999999999997</v>
      </c>
      <c r="S48" s="1">
        <v>6.75</v>
      </c>
      <c r="T48" s="1">
        <v>6.2859999999999996</v>
      </c>
      <c r="U48" s="1">
        <v>5.6079999999999997</v>
      </c>
      <c r="V48" s="1">
        <v>6.5419999999999998</v>
      </c>
      <c r="W48" s="1">
        <v>3.7349999999999999</v>
      </c>
      <c r="X48" s="1">
        <v>4.8170000000000002</v>
      </c>
      <c r="Y48" s="1">
        <v>7.2610000000000001</v>
      </c>
      <c r="Z48" s="1">
        <v>4.79</v>
      </c>
      <c r="AA48" s="1">
        <v>4.5309999999999997</v>
      </c>
      <c r="AB48" s="1">
        <v>6.5140000000000002</v>
      </c>
      <c r="AC48" s="1">
        <v>4.4400000000000004</v>
      </c>
      <c r="AD48" s="1">
        <v>5.9359999999999999</v>
      </c>
      <c r="AE48">
        <v>6.8730000000000002</v>
      </c>
      <c r="AF48" s="1">
        <v>4.6340000000000003</v>
      </c>
      <c r="AG48" s="1">
        <v>4.2679999999999998</v>
      </c>
      <c r="AH48" s="1">
        <v>6.9329999999999998</v>
      </c>
    </row>
    <row r="49" spans="1:1005" ht="15" x14ac:dyDescent="0.25">
      <c r="A49" s="109">
        <v>46722</v>
      </c>
      <c r="B49" s="216"/>
      <c r="C49" s="208">
        <v>4</v>
      </c>
      <c r="D49" s="211">
        <v>4</v>
      </c>
      <c r="E49" s="1">
        <v>5.0789999999999997</v>
      </c>
      <c r="F49" s="1">
        <v>7.6769999999999996</v>
      </c>
      <c r="G49" s="1">
        <v>6.6669999999999998</v>
      </c>
      <c r="H49" s="1">
        <v>6.3179999999999996</v>
      </c>
      <c r="I49" s="1">
        <v>5.1050000000000004</v>
      </c>
      <c r="J49" s="1">
        <v>5.1740000000000004</v>
      </c>
      <c r="K49" s="1">
        <v>3.9590000000000001</v>
      </c>
      <c r="L49" s="1">
        <v>3.984</v>
      </c>
      <c r="M49" s="1">
        <v>2.859</v>
      </c>
      <c r="N49" s="1">
        <v>3.895</v>
      </c>
      <c r="O49" s="1">
        <v>3.7549999999999999</v>
      </c>
      <c r="P49" s="1">
        <v>4.6529999999999996</v>
      </c>
      <c r="Q49" s="1">
        <v>4.9980000000000002</v>
      </c>
      <c r="R49" s="1">
        <v>4.1609999999999996</v>
      </c>
      <c r="S49" s="1">
        <v>5.9619999999999997</v>
      </c>
      <c r="T49" s="1">
        <v>5.1989999999999998</v>
      </c>
      <c r="U49" s="1">
        <v>4.6989999999999998</v>
      </c>
      <c r="V49" s="1">
        <v>5.8339999999999996</v>
      </c>
      <c r="W49" s="1">
        <v>3.391</v>
      </c>
      <c r="X49" s="1">
        <v>4.0999999999999996</v>
      </c>
      <c r="Y49" s="1">
        <v>5.5119999999999996</v>
      </c>
      <c r="Z49" s="1">
        <v>4.5380000000000003</v>
      </c>
      <c r="AA49" s="1">
        <v>4.165</v>
      </c>
      <c r="AB49" s="1">
        <v>6.0869999999999997</v>
      </c>
      <c r="AC49" s="1">
        <v>3.7490000000000001</v>
      </c>
      <c r="AD49" s="1">
        <v>5.5839999999999996</v>
      </c>
      <c r="AE49">
        <v>5.3849999999999998</v>
      </c>
      <c r="AF49" s="1">
        <v>4.3979999999999997</v>
      </c>
      <c r="AG49" s="1">
        <v>3.9430000000000001</v>
      </c>
      <c r="AH49" s="1">
        <v>5.9059999999999997</v>
      </c>
    </row>
    <row r="50" spans="1:1005" ht="15" x14ac:dyDescent="0.25">
      <c r="A50" s="109">
        <v>46753</v>
      </c>
      <c r="B50" s="216"/>
      <c r="C50" s="208">
        <v>5</v>
      </c>
      <c r="D50" s="211">
        <v>5</v>
      </c>
      <c r="E50" s="1">
        <v>4.5129999999999999</v>
      </c>
      <c r="F50" s="1">
        <v>6.6150000000000002</v>
      </c>
      <c r="G50" s="1">
        <v>5.6449999999999996</v>
      </c>
      <c r="H50" s="1">
        <v>5.6859999999999999</v>
      </c>
      <c r="I50" s="1">
        <v>4.2960000000000003</v>
      </c>
      <c r="J50" s="1">
        <v>4.7480000000000002</v>
      </c>
      <c r="K50" s="1">
        <v>3.637</v>
      </c>
      <c r="L50" s="1">
        <v>3.5209999999999999</v>
      </c>
      <c r="M50" s="1">
        <v>2.6190000000000002</v>
      </c>
      <c r="N50" s="1">
        <v>3.4889999999999999</v>
      </c>
      <c r="O50" s="1">
        <v>3.3849999999999998</v>
      </c>
      <c r="P50" s="1">
        <v>4.048</v>
      </c>
      <c r="Q50" s="1">
        <v>4.3159999999999998</v>
      </c>
      <c r="R50" s="1">
        <v>3.5960000000000001</v>
      </c>
      <c r="S50" s="1">
        <v>5.3419999999999996</v>
      </c>
      <c r="T50" s="1">
        <v>4.6379999999999999</v>
      </c>
      <c r="U50" s="1">
        <v>4.1130000000000004</v>
      </c>
      <c r="V50" s="1">
        <v>5.351</v>
      </c>
      <c r="W50" s="1">
        <v>3.0880000000000001</v>
      </c>
      <c r="X50" s="1">
        <v>3.7210000000000001</v>
      </c>
      <c r="Y50" s="1">
        <v>4.8460000000000001</v>
      </c>
      <c r="Z50" s="1">
        <v>4.157</v>
      </c>
      <c r="AA50" s="1">
        <v>3.738</v>
      </c>
      <c r="AB50" s="1">
        <v>5.1100000000000003</v>
      </c>
      <c r="AC50" s="1">
        <v>3.3969999999999998</v>
      </c>
      <c r="AD50" s="1">
        <v>5.0720000000000001</v>
      </c>
      <c r="AE50">
        <v>4.3760000000000003</v>
      </c>
      <c r="AF50" s="1">
        <v>4.0149999999999997</v>
      </c>
      <c r="AG50" s="1">
        <v>3.62</v>
      </c>
      <c r="AH50" s="1">
        <v>5.3280000000000003</v>
      </c>
    </row>
    <row r="51" spans="1:1005" ht="15" x14ac:dyDescent="0.25">
      <c r="A51" s="109">
        <v>46784</v>
      </c>
      <c r="B51" s="216"/>
      <c r="C51" s="208">
        <v>4</v>
      </c>
      <c r="D51" s="211">
        <v>4</v>
      </c>
      <c r="E51" s="1">
        <v>3.9660000000000002</v>
      </c>
      <c r="F51" s="1">
        <v>5.5650000000000004</v>
      </c>
      <c r="G51" s="1">
        <v>4.7489999999999997</v>
      </c>
      <c r="H51" s="1">
        <v>4.8259999999999996</v>
      </c>
      <c r="I51" s="1">
        <v>3.694</v>
      </c>
      <c r="J51" s="1">
        <v>4.1029999999999998</v>
      </c>
      <c r="K51" s="1">
        <v>3.14</v>
      </c>
      <c r="L51" s="1">
        <v>2.9849999999999999</v>
      </c>
      <c r="M51" s="1">
        <v>2.399</v>
      </c>
      <c r="N51" s="1">
        <v>2.976</v>
      </c>
      <c r="O51" s="1">
        <v>2.8879999999999999</v>
      </c>
      <c r="P51" s="1">
        <v>3.4129999999999998</v>
      </c>
      <c r="Q51" s="1">
        <v>3.7130000000000001</v>
      </c>
      <c r="R51" s="1">
        <v>3.0179999999999998</v>
      </c>
      <c r="S51" s="1">
        <v>4.57</v>
      </c>
      <c r="T51" s="1">
        <v>3.9340000000000002</v>
      </c>
      <c r="U51" s="1">
        <v>3.4780000000000002</v>
      </c>
      <c r="V51" s="1">
        <v>4.5369999999999999</v>
      </c>
      <c r="W51" s="1">
        <v>2.7029999999999998</v>
      </c>
      <c r="X51" s="1">
        <v>3.1669999999999998</v>
      </c>
      <c r="Y51" s="1">
        <v>4.7300000000000004</v>
      </c>
      <c r="Z51" s="1">
        <v>3.73</v>
      </c>
      <c r="AA51" s="1">
        <v>3.2229999999999999</v>
      </c>
      <c r="AB51" s="1">
        <v>4.42</v>
      </c>
      <c r="AC51" s="1">
        <v>2.9260000000000002</v>
      </c>
      <c r="AD51" s="1">
        <v>4.3120000000000003</v>
      </c>
      <c r="AE51">
        <v>3.7149999999999999</v>
      </c>
      <c r="AF51" s="1">
        <v>3.5419999999999998</v>
      </c>
      <c r="AG51" s="1">
        <v>3.14</v>
      </c>
      <c r="AH51" s="1">
        <v>4.569</v>
      </c>
    </row>
    <row r="52" spans="1:1005" ht="15" x14ac:dyDescent="0.25">
      <c r="A52" s="109">
        <v>46813</v>
      </c>
      <c r="B52" s="216"/>
      <c r="C52" s="208">
        <v>5</v>
      </c>
      <c r="D52" s="211">
        <v>5</v>
      </c>
      <c r="E52" s="1">
        <v>5.2329999999999997</v>
      </c>
      <c r="F52" s="1">
        <v>5.7279999999999998</v>
      </c>
      <c r="G52" s="1">
        <v>5.7510000000000003</v>
      </c>
      <c r="H52" s="1">
        <v>5.2709999999999999</v>
      </c>
      <c r="I52" s="1">
        <v>4.6520000000000001</v>
      </c>
      <c r="J52" s="1">
        <v>4.359</v>
      </c>
      <c r="K52" s="1">
        <v>3.4950000000000001</v>
      </c>
      <c r="L52" s="1">
        <v>3.028</v>
      </c>
      <c r="M52" s="1">
        <v>2.9140000000000001</v>
      </c>
      <c r="N52" s="1">
        <v>4.9009999999999998</v>
      </c>
      <c r="O52" s="1">
        <v>2.992</v>
      </c>
      <c r="P52" s="1">
        <v>3.5070000000000001</v>
      </c>
      <c r="Q52" s="1">
        <v>6.0979999999999999</v>
      </c>
      <c r="R52" s="1">
        <v>2.9420000000000002</v>
      </c>
      <c r="S52" s="1">
        <v>5.351</v>
      </c>
      <c r="T52" s="1">
        <v>3.827</v>
      </c>
      <c r="U52" s="1">
        <v>3.6819999999999999</v>
      </c>
      <c r="V52" s="1">
        <v>5.5789999999999997</v>
      </c>
      <c r="W52" s="1">
        <v>2.8</v>
      </c>
      <c r="X52" s="1">
        <v>3.0459999999999998</v>
      </c>
      <c r="Y52" s="1">
        <v>5.7469999999999999</v>
      </c>
      <c r="Z52" s="1">
        <v>4.3650000000000002</v>
      </c>
      <c r="AA52" s="1">
        <v>4.9740000000000002</v>
      </c>
      <c r="AB52" s="1">
        <v>4.4930000000000003</v>
      </c>
      <c r="AC52" s="1">
        <v>2.8450000000000002</v>
      </c>
      <c r="AD52" s="1">
        <v>4.5519999999999996</v>
      </c>
      <c r="AE52">
        <v>3.7559999999999998</v>
      </c>
      <c r="AF52" s="1">
        <v>3.9409999999999998</v>
      </c>
      <c r="AG52" s="1">
        <v>3.4119999999999999</v>
      </c>
      <c r="AH52" s="1">
        <v>5.234</v>
      </c>
    </row>
    <row r="53" spans="1:1005" ht="15" x14ac:dyDescent="0.25">
      <c r="A53" s="109">
        <v>46844</v>
      </c>
      <c r="B53" s="216"/>
      <c r="C53" s="208">
        <v>9</v>
      </c>
      <c r="D53" s="211">
        <v>9</v>
      </c>
      <c r="E53" s="1">
        <v>6.476</v>
      </c>
      <c r="F53" s="1">
        <v>10.153</v>
      </c>
      <c r="G53" s="1">
        <v>8.1180000000000003</v>
      </c>
      <c r="H53" s="1">
        <v>7.04</v>
      </c>
      <c r="I53" s="1">
        <v>6.5540000000000003</v>
      </c>
      <c r="J53" s="1">
        <v>9.7669999999999995</v>
      </c>
      <c r="K53" s="1">
        <v>7.0670000000000002</v>
      </c>
      <c r="L53" s="1">
        <v>7.4119999999999999</v>
      </c>
      <c r="M53" s="1">
        <v>5.7549999999999999</v>
      </c>
      <c r="N53" s="1">
        <v>9.9809999999999999</v>
      </c>
      <c r="O53" s="1">
        <v>6.4219999999999997</v>
      </c>
      <c r="P53" s="1">
        <v>9.2430000000000003</v>
      </c>
      <c r="Q53" s="1">
        <v>9.4489999999999998</v>
      </c>
      <c r="R53" s="1">
        <v>3.7130000000000001</v>
      </c>
      <c r="S53" s="1">
        <v>7.0220000000000002</v>
      </c>
      <c r="T53" s="1">
        <v>7.0549999999999997</v>
      </c>
      <c r="U53" s="1">
        <v>6.6310000000000002</v>
      </c>
      <c r="V53" s="1">
        <v>12.92</v>
      </c>
      <c r="W53" s="1">
        <v>4.8310000000000004</v>
      </c>
      <c r="X53" s="1">
        <v>5.3979999999999997</v>
      </c>
      <c r="Y53" s="1">
        <v>9.7390000000000008</v>
      </c>
      <c r="Z53" s="1">
        <v>7.1580000000000004</v>
      </c>
      <c r="AA53" s="1">
        <v>9.8179999999999996</v>
      </c>
      <c r="AB53" s="1">
        <v>7.234</v>
      </c>
      <c r="AC53" s="1">
        <v>6.4779999999999998</v>
      </c>
      <c r="AD53" s="1">
        <v>7.08</v>
      </c>
      <c r="AE53">
        <v>6.8570000000000002</v>
      </c>
      <c r="AF53" s="1">
        <v>8.5190000000000001</v>
      </c>
      <c r="AG53" s="1">
        <v>6.4269999999999996</v>
      </c>
      <c r="AH53" s="1">
        <v>8.9420000000000002</v>
      </c>
    </row>
    <row r="54" spans="1:1005" ht="15" x14ac:dyDescent="0.25">
      <c r="A54" s="109">
        <v>46874</v>
      </c>
      <c r="B54" s="216"/>
      <c r="C54" s="208">
        <v>26</v>
      </c>
      <c r="D54" s="211">
        <v>26</v>
      </c>
      <c r="E54" s="1">
        <v>29.396000000000001</v>
      </c>
      <c r="F54" s="1">
        <v>56.412999999999997</v>
      </c>
      <c r="G54" s="1">
        <v>38.561</v>
      </c>
      <c r="H54" s="1">
        <v>23.187000000000001</v>
      </c>
      <c r="I54" s="1">
        <v>22.343</v>
      </c>
      <c r="J54" s="1">
        <v>34.064999999999998</v>
      </c>
      <c r="K54" s="1">
        <v>25.829000000000001</v>
      </c>
      <c r="L54" s="1">
        <v>17.48</v>
      </c>
      <c r="M54" s="1">
        <v>19.864000000000001</v>
      </c>
      <c r="N54" s="1">
        <v>27.67</v>
      </c>
      <c r="O54" s="1">
        <v>24.376999999999999</v>
      </c>
      <c r="P54" s="1">
        <v>31.844999999999999</v>
      </c>
      <c r="Q54" s="1">
        <v>29.613</v>
      </c>
      <c r="R54" s="1">
        <v>24.571999999999999</v>
      </c>
      <c r="S54" s="1">
        <v>38.148000000000003</v>
      </c>
      <c r="T54" s="1">
        <v>16.408000000000001</v>
      </c>
      <c r="U54" s="1">
        <v>20.43</v>
      </c>
      <c r="V54" s="1">
        <v>24.675999999999998</v>
      </c>
      <c r="W54" s="1">
        <v>16.407</v>
      </c>
      <c r="X54" s="1">
        <v>26.959</v>
      </c>
      <c r="Y54" s="1">
        <v>19.552</v>
      </c>
      <c r="Z54" s="1">
        <v>17.291</v>
      </c>
      <c r="AA54" s="1">
        <v>31.648</v>
      </c>
      <c r="AB54" s="1">
        <v>30.498999999999999</v>
      </c>
      <c r="AC54" s="1">
        <v>20.77</v>
      </c>
      <c r="AD54" s="1">
        <v>26.414999999999999</v>
      </c>
      <c r="AE54">
        <v>20.356999999999999</v>
      </c>
      <c r="AF54" s="1">
        <v>26.527000000000001</v>
      </c>
      <c r="AG54" s="1">
        <v>29.414999999999999</v>
      </c>
      <c r="AH54" s="1">
        <v>29.646999999999998</v>
      </c>
    </row>
    <row r="55" spans="1:1005" ht="15" x14ac:dyDescent="0.25">
      <c r="A55" s="109">
        <v>46905</v>
      </c>
      <c r="B55" s="216"/>
      <c r="C55" s="208">
        <v>40</v>
      </c>
      <c r="D55" s="211">
        <v>40</v>
      </c>
      <c r="E55" s="1">
        <v>82.793999999999997</v>
      </c>
      <c r="F55" s="1">
        <v>61.947000000000003</v>
      </c>
      <c r="G55" s="1">
        <v>73.212000000000003</v>
      </c>
      <c r="H55" s="1">
        <v>32.738</v>
      </c>
      <c r="I55" s="1">
        <v>48.402000000000001</v>
      </c>
      <c r="J55" s="1">
        <v>26.195</v>
      </c>
      <c r="K55" s="1">
        <v>26.256</v>
      </c>
      <c r="L55" s="1">
        <v>13.436999999999999</v>
      </c>
      <c r="M55" s="1">
        <v>35.061999999999998</v>
      </c>
      <c r="N55" s="1">
        <v>22.186</v>
      </c>
      <c r="O55" s="1">
        <v>35.738999999999997</v>
      </c>
      <c r="P55" s="1">
        <v>36.753</v>
      </c>
      <c r="Q55" s="1">
        <v>28.350999999999999</v>
      </c>
      <c r="R55" s="1">
        <v>75.391999999999996</v>
      </c>
      <c r="S55" s="1">
        <v>41.863</v>
      </c>
      <c r="T55" s="1">
        <v>42.347000000000001</v>
      </c>
      <c r="U55" s="1">
        <v>65.787000000000006</v>
      </c>
      <c r="V55" s="1">
        <v>11.79</v>
      </c>
      <c r="W55" s="1">
        <v>29.782</v>
      </c>
      <c r="X55" s="1">
        <v>51.627000000000002</v>
      </c>
      <c r="Y55" s="1">
        <v>51.767000000000003</v>
      </c>
      <c r="Z55" s="1">
        <v>42.384999999999998</v>
      </c>
      <c r="AA55" s="1">
        <v>53.643999999999998</v>
      </c>
      <c r="AB55" s="1">
        <v>18.884</v>
      </c>
      <c r="AC55" s="1">
        <v>55.935000000000002</v>
      </c>
      <c r="AD55" s="1">
        <v>33.719000000000001</v>
      </c>
      <c r="AE55">
        <v>43.042000000000002</v>
      </c>
      <c r="AF55" s="1">
        <v>26.954000000000001</v>
      </c>
      <c r="AG55" s="1">
        <v>64.308999999999997</v>
      </c>
      <c r="AH55" s="1">
        <v>42.27</v>
      </c>
    </row>
    <row r="56" spans="1:1005" ht="15" x14ac:dyDescent="0.25">
      <c r="A56" s="109">
        <v>46935</v>
      </c>
      <c r="B56" s="216"/>
      <c r="C56" s="208">
        <v>15</v>
      </c>
      <c r="D56" s="211">
        <v>15</v>
      </c>
      <c r="E56" s="1">
        <v>75.311000000000007</v>
      </c>
      <c r="F56" s="1">
        <v>23.927</v>
      </c>
      <c r="G56" s="1">
        <v>27.937000000000001</v>
      </c>
      <c r="H56" s="1">
        <v>16.382999999999999</v>
      </c>
      <c r="I56" s="1">
        <v>30.637</v>
      </c>
      <c r="J56" s="1">
        <v>10.935</v>
      </c>
      <c r="K56" s="1">
        <v>10.289</v>
      </c>
      <c r="L56" s="1">
        <v>6.32</v>
      </c>
      <c r="M56" s="1">
        <v>12.481</v>
      </c>
      <c r="N56" s="1">
        <v>9.1940000000000008</v>
      </c>
      <c r="O56" s="1">
        <v>15.265000000000001</v>
      </c>
      <c r="P56" s="1">
        <v>13.067</v>
      </c>
      <c r="Q56" s="1">
        <v>12.095000000000001</v>
      </c>
      <c r="R56" s="1">
        <v>37.536000000000001</v>
      </c>
      <c r="S56" s="1">
        <v>22.103000000000002</v>
      </c>
      <c r="T56" s="1">
        <v>14.401999999999999</v>
      </c>
      <c r="U56" s="1">
        <v>42.85</v>
      </c>
      <c r="V56" s="1">
        <v>7.3170000000000002</v>
      </c>
      <c r="W56" s="1">
        <v>12.252000000000001</v>
      </c>
      <c r="X56" s="1">
        <v>18.882000000000001</v>
      </c>
      <c r="Y56" s="1">
        <v>18.649999999999999</v>
      </c>
      <c r="Z56" s="1">
        <v>15.393000000000001</v>
      </c>
      <c r="AA56" s="1">
        <v>20.608000000000001</v>
      </c>
      <c r="AB56" s="1">
        <v>8.34</v>
      </c>
      <c r="AC56" s="1">
        <v>39.375999999999998</v>
      </c>
      <c r="AD56" s="1">
        <v>12.382</v>
      </c>
      <c r="AE56">
        <v>17.881</v>
      </c>
      <c r="AF56" s="1">
        <v>13.387</v>
      </c>
      <c r="AG56" s="1">
        <v>33.982999999999997</v>
      </c>
      <c r="AH56" s="1">
        <v>15.807</v>
      </c>
    </row>
    <row r="57" spans="1:1005" ht="15" x14ac:dyDescent="0.25">
      <c r="A57" s="109">
        <v>46966</v>
      </c>
      <c r="B57" s="216"/>
      <c r="C57" s="208">
        <v>8</v>
      </c>
      <c r="D57" s="211">
        <v>8</v>
      </c>
      <c r="E57" s="1">
        <v>24.024000000000001</v>
      </c>
      <c r="F57" s="1">
        <v>10.878</v>
      </c>
      <c r="G57" s="1">
        <v>13.55</v>
      </c>
      <c r="H57" s="1">
        <v>8.4139999999999997</v>
      </c>
      <c r="I57" s="1">
        <v>12.744999999999999</v>
      </c>
      <c r="J57" s="1">
        <v>7.1680000000000001</v>
      </c>
      <c r="K57" s="1">
        <v>7.06</v>
      </c>
      <c r="L57" s="1">
        <v>4.3710000000000004</v>
      </c>
      <c r="M57" s="1">
        <v>6.7539999999999996</v>
      </c>
      <c r="N57" s="1">
        <v>6.0039999999999996</v>
      </c>
      <c r="O57" s="1">
        <v>8.9079999999999995</v>
      </c>
      <c r="P57" s="1">
        <v>8.0969999999999995</v>
      </c>
      <c r="Q57" s="1">
        <v>7.532</v>
      </c>
      <c r="R57" s="1">
        <v>13.234999999999999</v>
      </c>
      <c r="S57" s="1">
        <v>9.7100000000000009</v>
      </c>
      <c r="T57" s="1">
        <v>9.1170000000000009</v>
      </c>
      <c r="U57" s="1">
        <v>14.999000000000001</v>
      </c>
      <c r="V57" s="1">
        <v>5.4640000000000004</v>
      </c>
      <c r="W57" s="1">
        <v>7.64</v>
      </c>
      <c r="X57" s="1">
        <v>9.84</v>
      </c>
      <c r="Y57" s="1">
        <v>8.6560000000000006</v>
      </c>
      <c r="Z57" s="1">
        <v>8.36</v>
      </c>
      <c r="AA57" s="1">
        <v>12.081</v>
      </c>
      <c r="AB57" s="1">
        <v>5.6870000000000003</v>
      </c>
      <c r="AC57" s="1">
        <v>13.694000000000001</v>
      </c>
      <c r="AD57" s="1">
        <v>7.4749999999999996</v>
      </c>
      <c r="AE57">
        <v>8.3849999999999998</v>
      </c>
      <c r="AF57" s="1">
        <v>8.6980000000000004</v>
      </c>
      <c r="AG57" s="1">
        <v>12.749000000000001</v>
      </c>
      <c r="AH57" s="1">
        <v>7.875</v>
      </c>
    </row>
    <row r="58" spans="1:1005" ht="15" x14ac:dyDescent="0.25">
      <c r="A58" s="109">
        <v>46997</v>
      </c>
      <c r="B58" s="216"/>
      <c r="C58" s="208">
        <v>7</v>
      </c>
      <c r="D58" s="211">
        <v>7</v>
      </c>
      <c r="E58" s="1">
        <v>13.842000000000001</v>
      </c>
      <c r="F58" s="1">
        <v>8.2040000000000006</v>
      </c>
      <c r="G58" s="1">
        <v>9.1679999999999993</v>
      </c>
      <c r="H58" s="1">
        <v>5.9489999999999998</v>
      </c>
      <c r="I58" s="1">
        <v>7.8769999999999998</v>
      </c>
      <c r="J58" s="1">
        <v>5.5330000000000004</v>
      </c>
      <c r="K58" s="1">
        <v>5.2759999999999998</v>
      </c>
      <c r="L58" s="1">
        <v>3.6680000000000001</v>
      </c>
      <c r="M58" s="1">
        <v>7.2919999999999998</v>
      </c>
      <c r="N58" s="1">
        <v>4.8849999999999998</v>
      </c>
      <c r="O58" s="1">
        <v>5.9269999999999996</v>
      </c>
      <c r="P58" s="1">
        <v>6.673</v>
      </c>
      <c r="Q58" s="1">
        <v>6.4340000000000002</v>
      </c>
      <c r="R58" s="1">
        <v>8.3800000000000008</v>
      </c>
      <c r="S58" s="1">
        <v>6.8070000000000004</v>
      </c>
      <c r="T58" s="1">
        <v>6.0250000000000004</v>
      </c>
      <c r="U58" s="1">
        <v>8.5419999999999998</v>
      </c>
      <c r="V58" s="1">
        <v>4.7969999999999997</v>
      </c>
      <c r="W58" s="1">
        <v>6.5339999999999998</v>
      </c>
      <c r="X58" s="1">
        <v>9.1170000000000009</v>
      </c>
      <c r="Y58" s="1">
        <v>6.5250000000000004</v>
      </c>
      <c r="Z58" s="1">
        <v>6.1050000000000004</v>
      </c>
      <c r="AA58" s="1">
        <v>7.5549999999999997</v>
      </c>
      <c r="AB58" s="1">
        <v>4.7359999999999998</v>
      </c>
      <c r="AC58" s="1">
        <v>8.0630000000000006</v>
      </c>
      <c r="AD58" s="1">
        <v>7.3730000000000002</v>
      </c>
      <c r="AE58">
        <v>5.9809999999999999</v>
      </c>
      <c r="AF58" s="1">
        <v>6.8179999999999996</v>
      </c>
      <c r="AG58" s="1">
        <v>8.9930000000000003</v>
      </c>
      <c r="AH58" s="1">
        <v>6.3079999999999998</v>
      </c>
    </row>
    <row r="59" spans="1:1005" ht="15" x14ac:dyDescent="0.25">
      <c r="A59" s="109">
        <v>47027</v>
      </c>
      <c r="B59" s="216"/>
      <c r="C59" s="208">
        <v>6</v>
      </c>
      <c r="D59" s="211">
        <v>7</v>
      </c>
      <c r="E59" s="1">
        <v>11.195</v>
      </c>
      <c r="F59" s="1">
        <v>7.9690000000000003</v>
      </c>
      <c r="G59" s="1">
        <v>8.532</v>
      </c>
      <c r="H59" s="1">
        <v>6.6890000000000001</v>
      </c>
      <c r="I59" s="1">
        <v>6.7789999999999999</v>
      </c>
      <c r="J59" s="1">
        <v>5.069</v>
      </c>
      <c r="K59" s="1">
        <v>4.5940000000000003</v>
      </c>
      <c r="L59" s="1">
        <v>4.5990000000000002</v>
      </c>
      <c r="M59" s="1">
        <v>5.5279999999999996</v>
      </c>
      <c r="N59" s="1">
        <v>5.032</v>
      </c>
      <c r="O59" s="1">
        <v>6.6289999999999996</v>
      </c>
      <c r="P59" s="1">
        <v>8.6379999999999999</v>
      </c>
      <c r="Q59" s="1">
        <v>6.2949999999999999</v>
      </c>
      <c r="R59" s="1">
        <v>7.9560000000000004</v>
      </c>
      <c r="S59" s="1">
        <v>7.34</v>
      </c>
      <c r="T59" s="1">
        <v>5.5279999999999996</v>
      </c>
      <c r="U59" s="1">
        <v>7.8650000000000002</v>
      </c>
      <c r="V59" s="1">
        <v>4.3620000000000001</v>
      </c>
      <c r="W59" s="1">
        <v>6.9690000000000003</v>
      </c>
      <c r="X59" s="1">
        <v>11.03</v>
      </c>
      <c r="Y59" s="1">
        <v>5.5819999999999999</v>
      </c>
      <c r="Z59" s="1">
        <v>5.31</v>
      </c>
      <c r="AA59" s="1">
        <v>7.851</v>
      </c>
      <c r="AB59" s="1">
        <v>4.7080000000000002</v>
      </c>
      <c r="AC59" s="1">
        <v>6.8040000000000003</v>
      </c>
      <c r="AD59" s="1">
        <v>6.6449999999999996</v>
      </c>
      <c r="AE59">
        <v>5.3090000000000002</v>
      </c>
      <c r="AF59" s="1">
        <v>5.101</v>
      </c>
      <c r="AG59" s="1">
        <v>8.3420000000000005</v>
      </c>
      <c r="AH59" s="1">
        <v>7.2629999999999999</v>
      </c>
    </row>
    <row r="60" spans="1:1005" ht="15" x14ac:dyDescent="0.25">
      <c r="A60" s="109">
        <v>47058</v>
      </c>
      <c r="B60" s="216"/>
      <c r="C60" s="208">
        <v>5</v>
      </c>
      <c r="D60" s="211">
        <v>5</v>
      </c>
      <c r="E60" s="1">
        <v>8.3539999999999992</v>
      </c>
      <c r="F60" s="1">
        <v>7.5430000000000001</v>
      </c>
      <c r="G60" s="1">
        <v>7.0490000000000004</v>
      </c>
      <c r="H60" s="1">
        <v>5.2640000000000002</v>
      </c>
      <c r="I60" s="1">
        <v>5.7489999999999997</v>
      </c>
      <c r="J60" s="1">
        <v>4.2679999999999998</v>
      </c>
      <c r="K60" s="1">
        <v>4.6980000000000004</v>
      </c>
      <c r="L60" s="1">
        <v>3.2240000000000002</v>
      </c>
      <c r="M60" s="1">
        <v>4.28</v>
      </c>
      <c r="N60" s="1">
        <v>4.3250000000000002</v>
      </c>
      <c r="O60" s="1">
        <v>5.7939999999999996</v>
      </c>
      <c r="P60" s="1">
        <v>6.2009999999999996</v>
      </c>
      <c r="Q60" s="1">
        <v>5.2190000000000003</v>
      </c>
      <c r="R60" s="1">
        <v>6.6959999999999997</v>
      </c>
      <c r="S60" s="1">
        <v>6.2569999999999997</v>
      </c>
      <c r="T60" s="1">
        <v>5.5839999999999996</v>
      </c>
      <c r="U60" s="1">
        <v>6.5629999999999997</v>
      </c>
      <c r="V60" s="1">
        <v>3.7170000000000001</v>
      </c>
      <c r="W60" s="1">
        <v>4.7539999999999996</v>
      </c>
      <c r="X60" s="1">
        <v>7.0609999999999999</v>
      </c>
      <c r="Y60" s="1">
        <v>4.8010000000000002</v>
      </c>
      <c r="Z60" s="1">
        <v>4.5049999999999999</v>
      </c>
      <c r="AA60" s="1">
        <v>6.5090000000000003</v>
      </c>
      <c r="AB60" s="1">
        <v>4.3979999999999997</v>
      </c>
      <c r="AC60" s="1">
        <v>5.9340000000000002</v>
      </c>
      <c r="AD60" s="1">
        <v>6.8319999999999999</v>
      </c>
      <c r="AE60">
        <v>4.633</v>
      </c>
      <c r="AF60" s="1">
        <v>4.2560000000000002</v>
      </c>
      <c r="AG60" s="1">
        <v>6.9379999999999997</v>
      </c>
      <c r="AH60" s="1">
        <v>5.8550000000000004</v>
      </c>
    </row>
    <row r="61" spans="1:1005" ht="15" x14ac:dyDescent="0.25">
      <c r="A61" s="109">
        <v>47088</v>
      </c>
      <c r="B61" s="216"/>
      <c r="C61" s="208">
        <v>4</v>
      </c>
      <c r="D61" s="211">
        <v>4</v>
      </c>
      <c r="E61" s="1">
        <v>7.6790000000000003</v>
      </c>
      <c r="F61" s="1">
        <v>6.6239999999999997</v>
      </c>
      <c r="G61" s="1">
        <v>6.2949999999999999</v>
      </c>
      <c r="H61" s="1">
        <v>5.0819999999999999</v>
      </c>
      <c r="I61" s="1">
        <v>5.1980000000000004</v>
      </c>
      <c r="J61" s="1">
        <v>3.9670000000000001</v>
      </c>
      <c r="K61" s="1">
        <v>3.9529999999999998</v>
      </c>
      <c r="L61" s="1">
        <v>2.8490000000000002</v>
      </c>
      <c r="M61" s="1">
        <v>3.8959999999999999</v>
      </c>
      <c r="N61" s="1">
        <v>3.722</v>
      </c>
      <c r="O61" s="1">
        <v>4.617</v>
      </c>
      <c r="P61" s="1">
        <v>4.9340000000000002</v>
      </c>
      <c r="Q61" s="1">
        <v>4.1680000000000001</v>
      </c>
      <c r="R61" s="1">
        <v>5.9379999999999997</v>
      </c>
      <c r="S61" s="1">
        <v>5.1779999999999999</v>
      </c>
      <c r="T61" s="1">
        <v>4.665</v>
      </c>
      <c r="U61" s="1">
        <v>5.8540000000000001</v>
      </c>
      <c r="V61" s="1">
        <v>3.3839999999999999</v>
      </c>
      <c r="W61" s="1">
        <v>4.07</v>
      </c>
      <c r="X61" s="1">
        <v>5.46</v>
      </c>
      <c r="Y61" s="1">
        <v>4.548</v>
      </c>
      <c r="Z61" s="1">
        <v>4.1470000000000002</v>
      </c>
      <c r="AA61" s="1">
        <v>6.0460000000000003</v>
      </c>
      <c r="AB61" s="1">
        <v>3.7320000000000002</v>
      </c>
      <c r="AC61" s="1">
        <v>5.5819999999999999</v>
      </c>
      <c r="AD61" s="1">
        <v>5.3570000000000002</v>
      </c>
      <c r="AE61">
        <v>4.3940000000000001</v>
      </c>
      <c r="AF61" s="1">
        <v>3.9340000000000002</v>
      </c>
      <c r="AG61" s="1">
        <v>5.9109999999999996</v>
      </c>
      <c r="AH61" s="1">
        <v>5.0469999999999997</v>
      </c>
    </row>
    <row r="62" spans="1:1005" ht="15" x14ac:dyDescent="0.25">
      <c r="A62" s="109">
        <v>47119</v>
      </c>
      <c r="B62" s="216"/>
      <c r="C62" s="208">
        <v>5</v>
      </c>
      <c r="D62" s="211">
        <v>5</v>
      </c>
      <c r="E62" s="1">
        <v>6.617</v>
      </c>
      <c r="F62" s="1">
        <v>5.6349999999999998</v>
      </c>
      <c r="G62" s="1">
        <v>5.6740000000000004</v>
      </c>
      <c r="H62" s="1">
        <v>4.2859999999999996</v>
      </c>
      <c r="I62" s="1">
        <v>4.7699999999999996</v>
      </c>
      <c r="J62" s="1">
        <v>3.6440000000000001</v>
      </c>
      <c r="K62" s="1">
        <v>3.5070000000000001</v>
      </c>
      <c r="L62" s="1">
        <v>2.613</v>
      </c>
      <c r="M62" s="1">
        <v>3.49</v>
      </c>
      <c r="N62" s="1">
        <v>3.3620000000000001</v>
      </c>
      <c r="O62" s="1">
        <v>4.0309999999999997</v>
      </c>
      <c r="P62" s="1">
        <v>4.2869999999999999</v>
      </c>
      <c r="Q62" s="1">
        <v>3.6019999999999999</v>
      </c>
      <c r="R62" s="1">
        <v>5.3289999999999997</v>
      </c>
      <c r="S62" s="1">
        <v>4.6310000000000002</v>
      </c>
      <c r="T62" s="1">
        <v>4.0949999999999998</v>
      </c>
      <c r="U62" s="1">
        <v>5.3689999999999998</v>
      </c>
      <c r="V62" s="1">
        <v>3.0819999999999999</v>
      </c>
      <c r="W62" s="1">
        <v>3.702</v>
      </c>
      <c r="X62" s="1">
        <v>4.8319999999999999</v>
      </c>
      <c r="Y62" s="1">
        <v>4.1660000000000004</v>
      </c>
      <c r="Z62" s="1">
        <v>3.7229999999999999</v>
      </c>
      <c r="AA62" s="1">
        <v>5.1059999999999999</v>
      </c>
      <c r="AB62" s="1">
        <v>3.3820000000000001</v>
      </c>
      <c r="AC62" s="1">
        <v>5.07</v>
      </c>
      <c r="AD62" s="1">
        <v>4.3789999999999996</v>
      </c>
      <c r="AE62">
        <v>4.0119999999999996</v>
      </c>
      <c r="AF62" s="1">
        <v>3.6120000000000001</v>
      </c>
      <c r="AG62" s="1">
        <v>5.3319999999999999</v>
      </c>
      <c r="AH62" s="1">
        <v>4.4950000000000001</v>
      </c>
    </row>
    <row r="63" spans="1:1005" ht="15" x14ac:dyDescent="0.25">
      <c r="A63" s="109">
        <v>47150</v>
      </c>
      <c r="B63" s="216"/>
      <c r="C63" s="208">
        <v>4</v>
      </c>
      <c r="D63" s="211">
        <v>4</v>
      </c>
      <c r="E63" s="1">
        <v>5.383</v>
      </c>
      <c r="F63" s="1">
        <v>4.5890000000000004</v>
      </c>
      <c r="G63" s="1">
        <v>4.6580000000000004</v>
      </c>
      <c r="H63" s="1">
        <v>3.5680000000000001</v>
      </c>
      <c r="I63" s="1">
        <v>3.9870000000000001</v>
      </c>
      <c r="J63" s="1">
        <v>3.044</v>
      </c>
      <c r="K63" s="1">
        <v>2.8780000000000001</v>
      </c>
      <c r="L63" s="1">
        <v>2.3159999999999998</v>
      </c>
      <c r="M63" s="1">
        <v>2.8780000000000001</v>
      </c>
      <c r="N63" s="1">
        <v>2.7770000000000001</v>
      </c>
      <c r="O63" s="1">
        <v>3.2890000000000001</v>
      </c>
      <c r="P63" s="1">
        <v>3.57</v>
      </c>
      <c r="Q63" s="1">
        <v>2.923</v>
      </c>
      <c r="R63" s="1">
        <v>4.407</v>
      </c>
      <c r="S63" s="1">
        <v>3.8029999999999999</v>
      </c>
      <c r="T63" s="1">
        <v>3.351</v>
      </c>
      <c r="U63" s="1">
        <v>4.4020000000000001</v>
      </c>
      <c r="V63" s="1">
        <v>2.61</v>
      </c>
      <c r="W63" s="1">
        <v>3.0489999999999999</v>
      </c>
      <c r="X63" s="1">
        <v>4.5670000000000002</v>
      </c>
      <c r="Y63" s="1">
        <v>3.6030000000000002</v>
      </c>
      <c r="Z63" s="1">
        <v>3.1019999999999999</v>
      </c>
      <c r="AA63" s="1">
        <v>4.2770000000000001</v>
      </c>
      <c r="AB63" s="1">
        <v>2.82</v>
      </c>
      <c r="AC63" s="1">
        <v>4.1680000000000001</v>
      </c>
      <c r="AD63" s="1">
        <v>3.5979999999999999</v>
      </c>
      <c r="AE63">
        <v>3.4239999999999999</v>
      </c>
      <c r="AF63" s="1">
        <v>3.03</v>
      </c>
      <c r="AG63" s="1">
        <v>4.4219999999999997</v>
      </c>
      <c r="AH63" s="1">
        <v>3.8180000000000001</v>
      </c>
    </row>
    <row r="64" spans="1:1005" ht="15" x14ac:dyDescent="0.25">
      <c r="A64" s="109">
        <v>47178</v>
      </c>
      <c r="B64" s="216"/>
      <c r="C64" s="208">
        <v>5</v>
      </c>
      <c r="D64" s="211">
        <v>5</v>
      </c>
      <c r="E64" s="1">
        <v>5.7279999999999998</v>
      </c>
      <c r="F64" s="1">
        <v>5.7510000000000003</v>
      </c>
      <c r="G64" s="1">
        <v>5.2709999999999999</v>
      </c>
      <c r="H64" s="1">
        <v>4.6520000000000001</v>
      </c>
      <c r="I64" s="1">
        <v>4.359</v>
      </c>
      <c r="J64" s="1">
        <v>3.4950000000000001</v>
      </c>
      <c r="K64" s="1">
        <v>3.028</v>
      </c>
      <c r="L64" s="1">
        <v>2.9140000000000001</v>
      </c>
      <c r="M64" s="1">
        <v>4.9009999999999998</v>
      </c>
      <c r="N64" s="1">
        <v>2.992</v>
      </c>
      <c r="O64" s="1">
        <v>3.5070000000000001</v>
      </c>
      <c r="P64" s="1">
        <v>6.0979999999999999</v>
      </c>
      <c r="Q64" s="1">
        <v>2.9420000000000002</v>
      </c>
      <c r="R64" s="1">
        <v>5.351</v>
      </c>
      <c r="S64" s="1">
        <v>3.827</v>
      </c>
      <c r="T64" s="1">
        <v>3.6819999999999999</v>
      </c>
      <c r="U64" s="1">
        <v>5.5789999999999997</v>
      </c>
      <c r="V64" s="1">
        <v>2.8</v>
      </c>
      <c r="W64" s="1">
        <v>3.0459999999999998</v>
      </c>
      <c r="X64" s="1">
        <v>5.7469999999999999</v>
      </c>
      <c r="Y64" s="1">
        <v>4.3650000000000002</v>
      </c>
      <c r="Z64" s="1">
        <v>4.9740000000000002</v>
      </c>
      <c r="AA64" s="1">
        <v>4.4930000000000003</v>
      </c>
      <c r="AB64" s="1">
        <v>2.8450000000000002</v>
      </c>
      <c r="AC64" s="1">
        <v>4.5519999999999996</v>
      </c>
      <c r="AD64" s="1">
        <v>3.7559999999999998</v>
      </c>
      <c r="AE64">
        <v>3.9409999999999998</v>
      </c>
      <c r="AF64" s="1">
        <v>3.4119999999999999</v>
      </c>
      <c r="AG64" s="1">
        <v>5.234</v>
      </c>
      <c r="AH64" s="1">
        <v>5.234</v>
      </c>
      <c r="ALQ64" s="1" t="e">
        <v>#N/A</v>
      </c>
    </row>
    <row r="65" spans="1:1005" ht="15" x14ac:dyDescent="0.25">
      <c r="A65" s="109">
        <v>47209</v>
      </c>
      <c r="B65" s="216"/>
      <c r="C65" s="208">
        <v>9</v>
      </c>
      <c r="D65" s="211">
        <v>9</v>
      </c>
      <c r="E65" s="1">
        <v>10.153</v>
      </c>
      <c r="F65" s="1">
        <v>8.1180000000000003</v>
      </c>
      <c r="G65" s="1">
        <v>7.04</v>
      </c>
      <c r="H65" s="1">
        <v>6.5540000000000003</v>
      </c>
      <c r="I65" s="1">
        <v>9.7669999999999995</v>
      </c>
      <c r="J65" s="1">
        <v>7.0670000000000002</v>
      </c>
      <c r="K65" s="1">
        <v>7.4119999999999999</v>
      </c>
      <c r="L65" s="1">
        <v>5.7549999999999999</v>
      </c>
      <c r="M65" s="1">
        <v>9.9809999999999999</v>
      </c>
      <c r="N65" s="1">
        <v>6.4219999999999997</v>
      </c>
      <c r="O65" s="1">
        <v>9.2430000000000003</v>
      </c>
      <c r="P65" s="1">
        <v>9.4489999999999998</v>
      </c>
      <c r="Q65" s="1">
        <v>3.7130000000000001</v>
      </c>
      <c r="R65" s="1">
        <v>7.0220000000000002</v>
      </c>
      <c r="S65" s="1">
        <v>7.0549999999999997</v>
      </c>
      <c r="T65" s="1">
        <v>6.6310000000000002</v>
      </c>
      <c r="U65" s="1">
        <v>12.92</v>
      </c>
      <c r="V65" s="1">
        <v>4.8310000000000004</v>
      </c>
      <c r="W65" s="1">
        <v>5.3979999999999997</v>
      </c>
      <c r="X65" s="1">
        <v>9.7390000000000008</v>
      </c>
      <c r="Y65" s="1">
        <v>7.1580000000000004</v>
      </c>
      <c r="Z65" s="1">
        <v>9.8179999999999996</v>
      </c>
      <c r="AA65" s="1">
        <v>7.234</v>
      </c>
      <c r="AB65" s="1">
        <v>6.4779999999999998</v>
      </c>
      <c r="AC65" s="1">
        <v>7.08</v>
      </c>
      <c r="AD65" s="1">
        <v>6.8570000000000002</v>
      </c>
      <c r="AE65">
        <v>8.5190000000000001</v>
      </c>
      <c r="AF65" s="1">
        <v>6.4269999999999996</v>
      </c>
      <c r="AG65" s="1">
        <v>8.9420000000000002</v>
      </c>
      <c r="AH65" s="1">
        <v>8.9420000000000002</v>
      </c>
      <c r="ALQ65" s="1" t="e">
        <v>#N/A</v>
      </c>
    </row>
    <row r="66" spans="1:1005" ht="15" x14ac:dyDescent="0.25">
      <c r="A66" s="109">
        <v>47239</v>
      </c>
      <c r="B66" s="216"/>
      <c r="C66" s="208">
        <v>26</v>
      </c>
      <c r="D66" s="211">
        <v>26</v>
      </c>
      <c r="E66" s="1">
        <v>56.412999999999997</v>
      </c>
      <c r="F66" s="1">
        <v>38.561</v>
      </c>
      <c r="G66" s="1">
        <v>23.187000000000001</v>
      </c>
      <c r="H66" s="1">
        <v>22.343</v>
      </c>
      <c r="I66" s="1">
        <v>34.064999999999998</v>
      </c>
      <c r="J66" s="1">
        <v>25.829000000000001</v>
      </c>
      <c r="K66" s="1">
        <v>17.48</v>
      </c>
      <c r="L66" s="1">
        <v>19.864000000000001</v>
      </c>
      <c r="M66" s="1">
        <v>27.67</v>
      </c>
      <c r="N66" s="1">
        <v>24.376999999999999</v>
      </c>
      <c r="O66" s="1">
        <v>31.844999999999999</v>
      </c>
      <c r="P66" s="1">
        <v>29.613</v>
      </c>
      <c r="Q66" s="1">
        <v>24.571999999999999</v>
      </c>
      <c r="R66" s="1">
        <v>38.148000000000003</v>
      </c>
      <c r="S66" s="1">
        <v>16.408000000000001</v>
      </c>
      <c r="T66" s="1">
        <v>20.43</v>
      </c>
      <c r="U66" s="1">
        <v>24.675999999999998</v>
      </c>
      <c r="V66" s="1">
        <v>16.407</v>
      </c>
      <c r="W66" s="1">
        <v>26.959</v>
      </c>
      <c r="X66" s="1">
        <v>19.552</v>
      </c>
      <c r="Y66" s="1">
        <v>17.291</v>
      </c>
      <c r="Z66" s="1">
        <v>31.648</v>
      </c>
      <c r="AA66" s="1">
        <v>30.498999999999999</v>
      </c>
      <c r="AB66" s="1">
        <v>20.77</v>
      </c>
      <c r="AC66" s="1">
        <v>26.414999999999999</v>
      </c>
      <c r="AD66" s="1">
        <v>20.356999999999999</v>
      </c>
      <c r="AE66">
        <v>26.527000000000001</v>
      </c>
      <c r="AF66" s="1">
        <v>29.414999999999999</v>
      </c>
      <c r="AG66" s="1">
        <v>29.646999999999998</v>
      </c>
      <c r="AH66" s="1">
        <v>29.646999999999998</v>
      </c>
      <c r="ALQ66" s="1" t="e">
        <v>#N/A</v>
      </c>
    </row>
    <row r="67" spans="1:1005" ht="15" x14ac:dyDescent="0.25">
      <c r="A67" s="109">
        <v>47270</v>
      </c>
      <c r="B67" s="216"/>
      <c r="C67" s="208">
        <v>40</v>
      </c>
      <c r="D67" s="211">
        <v>40</v>
      </c>
      <c r="E67" s="1">
        <v>61.947000000000003</v>
      </c>
      <c r="F67" s="1">
        <v>73.212000000000003</v>
      </c>
      <c r="G67" s="1">
        <v>32.738</v>
      </c>
      <c r="H67" s="1">
        <v>48.402000000000001</v>
      </c>
      <c r="I67" s="1">
        <v>26.195</v>
      </c>
      <c r="J67" s="1">
        <v>26.256</v>
      </c>
      <c r="K67" s="1">
        <v>13.436999999999999</v>
      </c>
      <c r="L67" s="1">
        <v>35.061999999999998</v>
      </c>
      <c r="M67" s="1">
        <v>22.186</v>
      </c>
      <c r="N67" s="1">
        <v>35.738999999999997</v>
      </c>
      <c r="O67" s="1">
        <v>36.753</v>
      </c>
      <c r="P67" s="1">
        <v>28.350999999999999</v>
      </c>
      <c r="Q67" s="1">
        <v>75.391999999999996</v>
      </c>
      <c r="R67" s="1">
        <v>41.863</v>
      </c>
      <c r="S67" s="1">
        <v>42.347000000000001</v>
      </c>
      <c r="T67" s="1">
        <v>65.787000000000006</v>
      </c>
      <c r="U67" s="1">
        <v>11.79</v>
      </c>
      <c r="V67" s="1">
        <v>29.782</v>
      </c>
      <c r="W67" s="1">
        <v>51.627000000000002</v>
      </c>
      <c r="X67" s="1">
        <v>51.767000000000003</v>
      </c>
      <c r="Y67" s="1">
        <v>42.384999999999998</v>
      </c>
      <c r="Z67" s="1">
        <v>53.643999999999998</v>
      </c>
      <c r="AA67" s="1">
        <v>18.884</v>
      </c>
      <c r="AB67" s="1">
        <v>55.935000000000002</v>
      </c>
      <c r="AC67" s="1">
        <v>33.719000000000001</v>
      </c>
      <c r="AD67" s="1">
        <v>43.042000000000002</v>
      </c>
      <c r="AE67">
        <v>26.954000000000001</v>
      </c>
      <c r="AF67" s="1">
        <v>64.308999999999997</v>
      </c>
      <c r="AG67" s="1">
        <v>42.27</v>
      </c>
      <c r="AH67" s="1">
        <v>42.27</v>
      </c>
      <c r="ALQ67" s="1" t="e">
        <v>#N/A</v>
      </c>
    </row>
    <row r="68" spans="1:1005" ht="15" x14ac:dyDescent="0.25">
      <c r="A68" s="109">
        <v>47300</v>
      </c>
      <c r="B68" s="216"/>
      <c r="C68" s="208">
        <v>15</v>
      </c>
      <c r="D68" s="211">
        <v>15</v>
      </c>
      <c r="E68" s="1">
        <v>23.927</v>
      </c>
      <c r="F68" s="1">
        <v>27.937000000000001</v>
      </c>
      <c r="G68" s="1">
        <v>16.382999999999999</v>
      </c>
      <c r="H68" s="1">
        <v>30.637</v>
      </c>
      <c r="I68" s="1">
        <v>10.935</v>
      </c>
      <c r="J68" s="1">
        <v>10.289</v>
      </c>
      <c r="K68" s="1">
        <v>6.32</v>
      </c>
      <c r="L68" s="1">
        <v>12.481</v>
      </c>
      <c r="M68" s="1">
        <v>9.1940000000000008</v>
      </c>
      <c r="N68" s="1">
        <v>15.265000000000001</v>
      </c>
      <c r="O68" s="1">
        <v>13.067</v>
      </c>
      <c r="P68" s="1">
        <v>12.095000000000001</v>
      </c>
      <c r="Q68" s="1">
        <v>37.536000000000001</v>
      </c>
      <c r="R68" s="1">
        <v>22.103000000000002</v>
      </c>
      <c r="S68" s="1">
        <v>14.401999999999999</v>
      </c>
      <c r="T68" s="1">
        <v>42.85</v>
      </c>
      <c r="U68" s="1">
        <v>7.3170000000000002</v>
      </c>
      <c r="V68" s="1">
        <v>12.252000000000001</v>
      </c>
      <c r="W68" s="1">
        <v>18.882000000000001</v>
      </c>
      <c r="X68" s="1">
        <v>18.649999999999999</v>
      </c>
      <c r="Y68" s="1">
        <v>15.393000000000001</v>
      </c>
      <c r="Z68" s="1">
        <v>20.608000000000001</v>
      </c>
      <c r="AA68" s="1">
        <v>8.34</v>
      </c>
      <c r="AB68" s="1">
        <v>39.375999999999998</v>
      </c>
      <c r="AC68" s="1">
        <v>12.382</v>
      </c>
      <c r="AD68" s="1">
        <v>17.881</v>
      </c>
      <c r="AE68">
        <v>13.387</v>
      </c>
      <c r="AF68" s="1">
        <v>33.982999999999997</v>
      </c>
      <c r="AG68" s="1">
        <v>15.807</v>
      </c>
      <c r="AH68" s="1">
        <v>15.807</v>
      </c>
      <c r="ALQ68" s="1" t="e">
        <v>#N/A</v>
      </c>
    </row>
    <row r="69" spans="1:1005" ht="15" x14ac:dyDescent="0.25">
      <c r="A69" s="109">
        <v>47331</v>
      </c>
      <c r="B69" s="216"/>
      <c r="C69" s="208">
        <v>8</v>
      </c>
      <c r="D69" s="211">
        <v>8</v>
      </c>
      <c r="E69" s="1">
        <v>10.878</v>
      </c>
      <c r="F69" s="1">
        <v>13.55</v>
      </c>
      <c r="G69" s="1">
        <v>8.4139999999999997</v>
      </c>
      <c r="H69" s="1">
        <v>12.744999999999999</v>
      </c>
      <c r="I69" s="1">
        <v>7.1680000000000001</v>
      </c>
      <c r="J69" s="1">
        <v>7.06</v>
      </c>
      <c r="K69" s="1">
        <v>4.3710000000000004</v>
      </c>
      <c r="L69" s="1">
        <v>6.7539999999999996</v>
      </c>
      <c r="M69" s="1">
        <v>6.0039999999999996</v>
      </c>
      <c r="N69" s="1">
        <v>8.9079999999999995</v>
      </c>
      <c r="O69" s="1">
        <v>8.0969999999999995</v>
      </c>
      <c r="P69" s="1">
        <v>7.532</v>
      </c>
      <c r="Q69" s="1">
        <v>13.234999999999999</v>
      </c>
      <c r="R69" s="1">
        <v>9.7100000000000009</v>
      </c>
      <c r="S69" s="1">
        <v>9.1170000000000009</v>
      </c>
      <c r="T69" s="1">
        <v>14.999000000000001</v>
      </c>
      <c r="U69" s="1">
        <v>5.4640000000000004</v>
      </c>
      <c r="V69" s="1">
        <v>7.64</v>
      </c>
      <c r="W69" s="1">
        <v>9.84</v>
      </c>
      <c r="X69" s="1">
        <v>8.6560000000000006</v>
      </c>
      <c r="Y69" s="1">
        <v>8.36</v>
      </c>
      <c r="Z69" s="1">
        <v>12.081</v>
      </c>
      <c r="AA69" s="1">
        <v>5.6870000000000003</v>
      </c>
      <c r="AB69" s="1">
        <v>13.694000000000001</v>
      </c>
      <c r="AC69" s="1">
        <v>7.4749999999999996</v>
      </c>
      <c r="AD69" s="1">
        <v>8.3849999999999998</v>
      </c>
      <c r="AE69">
        <v>8.6980000000000004</v>
      </c>
      <c r="AF69" s="1">
        <v>12.749000000000001</v>
      </c>
      <c r="AG69" s="1">
        <v>7.875</v>
      </c>
      <c r="AH69" s="1">
        <v>7.875</v>
      </c>
      <c r="ALQ69" s="1" t="e">
        <v>#N/A</v>
      </c>
    </row>
    <row r="70" spans="1:1005" ht="15" x14ac:dyDescent="0.25">
      <c r="A70" s="109">
        <v>47362</v>
      </c>
      <c r="B70" s="216"/>
      <c r="C70" s="208">
        <v>7</v>
      </c>
      <c r="D70" s="211">
        <v>7</v>
      </c>
      <c r="E70" s="1">
        <v>8.2040000000000006</v>
      </c>
      <c r="F70" s="1">
        <v>9.1679999999999993</v>
      </c>
      <c r="G70" s="1">
        <v>5.9489999999999998</v>
      </c>
      <c r="H70" s="1">
        <v>7.8769999999999998</v>
      </c>
      <c r="I70" s="1">
        <v>5.5330000000000004</v>
      </c>
      <c r="J70" s="1">
        <v>5.2759999999999998</v>
      </c>
      <c r="K70" s="1">
        <v>3.6680000000000001</v>
      </c>
      <c r="L70" s="1">
        <v>7.2919999999999998</v>
      </c>
      <c r="M70" s="1">
        <v>4.8849999999999998</v>
      </c>
      <c r="N70" s="1">
        <v>5.9269999999999996</v>
      </c>
      <c r="O70" s="1">
        <v>6.673</v>
      </c>
      <c r="P70" s="1">
        <v>6.4340000000000002</v>
      </c>
      <c r="Q70" s="1">
        <v>8.3800000000000008</v>
      </c>
      <c r="R70" s="1">
        <v>6.8070000000000004</v>
      </c>
      <c r="S70" s="1">
        <v>6.0250000000000004</v>
      </c>
      <c r="T70" s="1">
        <v>8.5419999999999998</v>
      </c>
      <c r="U70" s="1">
        <v>4.7969999999999997</v>
      </c>
      <c r="V70" s="1">
        <v>6.5339999999999998</v>
      </c>
      <c r="W70" s="1">
        <v>9.1170000000000009</v>
      </c>
      <c r="X70" s="1">
        <v>6.5250000000000004</v>
      </c>
      <c r="Y70" s="1">
        <v>6.1050000000000004</v>
      </c>
      <c r="Z70" s="1">
        <v>7.5549999999999997</v>
      </c>
      <c r="AA70" s="1">
        <v>4.7359999999999998</v>
      </c>
      <c r="AB70" s="1">
        <v>8.0630000000000006</v>
      </c>
      <c r="AC70" s="1">
        <v>7.3730000000000002</v>
      </c>
      <c r="AD70" s="1">
        <v>5.9809999999999999</v>
      </c>
      <c r="AE70">
        <v>6.8179999999999996</v>
      </c>
      <c r="AF70" s="1">
        <v>8.9930000000000003</v>
      </c>
      <c r="AG70" s="1">
        <v>6.3079999999999998</v>
      </c>
      <c r="AH70" s="1">
        <v>6.3079999999999998</v>
      </c>
      <c r="ALQ70" s="1" t="e">
        <v>#N/A</v>
      </c>
    </row>
    <row r="71" spans="1:1005" ht="15" x14ac:dyDescent="0.25">
      <c r="A71" s="109"/>
      <c r="B71" s="216"/>
      <c r="C71" s="208"/>
      <c r="D71" s="211"/>
      <c r="ALQ71" s="1" t="e">
        <v>#N/A</v>
      </c>
    </row>
    <row r="72" spans="1:1005" ht="15" x14ac:dyDescent="0.25">
      <c r="A72" s="109"/>
      <c r="B72" s="216"/>
      <c r="C72" s="208"/>
      <c r="D72" s="211"/>
      <c r="ALQ72" s="1" t="e">
        <v>#N/A</v>
      </c>
    </row>
    <row r="73" spans="1:1005" ht="15" x14ac:dyDescent="0.25">
      <c r="A73" s="109"/>
      <c r="B73" s="216"/>
      <c r="C73" s="208"/>
      <c r="D73" s="211"/>
    </row>
    <row r="74" spans="1:1005" ht="15" x14ac:dyDescent="0.25">
      <c r="A74" s="109"/>
      <c r="B74" s="216"/>
      <c r="C74" s="208"/>
      <c r="D74" s="211"/>
    </row>
    <row r="75" spans="1:1005" ht="15" x14ac:dyDescent="0.25">
      <c r="A75" s="109"/>
      <c r="B75" s="216"/>
      <c r="C75" s="208"/>
      <c r="D75" s="211"/>
    </row>
    <row r="76" spans="1:1005" ht="15" x14ac:dyDescent="0.25">
      <c r="A76" s="109"/>
      <c r="B76" s="216"/>
      <c r="C76" s="208"/>
      <c r="D76" s="211"/>
    </row>
    <row r="77" spans="1:1005" ht="15" x14ac:dyDescent="0.25">
      <c r="A77" s="109"/>
      <c r="B77" s="216"/>
      <c r="C77" s="208"/>
      <c r="D77" s="211"/>
    </row>
    <row r="78" spans="1:1005" ht="15" x14ac:dyDescent="0.25">
      <c r="A78" s="109"/>
      <c r="B78" s="216"/>
      <c r="C78" s="208"/>
      <c r="D78" s="211"/>
    </row>
    <row r="79" spans="1:1005" ht="15" x14ac:dyDescent="0.25">
      <c r="A79" s="109"/>
      <c r="B79" s="216"/>
      <c r="C79" s="208"/>
      <c r="D79" s="211"/>
    </row>
    <row r="80" spans="1:1005" ht="15" x14ac:dyDescent="0.25">
      <c r="A80" s="109"/>
      <c r="B80" s="216"/>
      <c r="C80" s="208"/>
      <c r="D80" s="211"/>
    </row>
    <row r="81" spans="1:4" ht="12.75" customHeight="1" x14ac:dyDescent="0.25">
      <c r="A81" s="109"/>
      <c r="B81" s="223"/>
      <c r="C81" s="120"/>
      <c r="D81" s="24"/>
    </row>
    <row r="82" spans="1:4" ht="12.75" customHeight="1" x14ac:dyDescent="0.25">
      <c r="A82" s="109"/>
      <c r="B82" s="223"/>
      <c r="C82" s="120"/>
      <c r="D82" s="24"/>
    </row>
    <row r="83" spans="1:4" ht="12.75" customHeight="1" x14ac:dyDescent="0.25">
      <c r="A83" s="109"/>
      <c r="B83" s="223"/>
      <c r="C83" s="120"/>
      <c r="D83" s="24"/>
    </row>
    <row r="84" spans="1:4" ht="12.75" customHeight="1" x14ac:dyDescent="0.25">
      <c r="A84" s="109"/>
      <c r="B84" s="223"/>
      <c r="C84" s="120"/>
      <c r="D84" s="2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7109375" defaultRowHeight="12.75" customHeight="1" x14ac:dyDescent="0.25"/>
  <cols>
    <col min="1" max="4" width="7.5703125" style="2" customWidth="1"/>
    <col min="5" max="5" width="7" customWidth="1"/>
    <col min="6" max="15" width="8" customWidth="1"/>
    <col min="16" max="19" width="7" customWidth="1"/>
    <col min="20" max="26" width="8" customWidth="1"/>
    <col min="27" max="30" width="7" customWidth="1"/>
    <col min="31" max="31" width="8.42578125" style="1" customWidth="1"/>
    <col min="32" max="54" width="9.28515625" customWidth="1"/>
  </cols>
  <sheetData>
    <row r="1" spans="1:51" s="2" customFormat="1" ht="15" x14ac:dyDescent="0.25">
      <c r="A1" s="31"/>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c r="AE1" s="260"/>
      <c r="AF1" s="260"/>
      <c r="AG1" s="260"/>
      <c r="AH1" s="260"/>
    </row>
    <row r="2" spans="1:51" s="2" customFormat="1" ht="15" x14ac:dyDescent="0.25">
      <c r="A2" s="31"/>
      <c r="B2" s="117" t="s">
        <v>46</v>
      </c>
      <c r="C2" s="117" t="s">
        <v>45</v>
      </c>
      <c r="D2" s="117" t="s">
        <v>47</v>
      </c>
      <c r="E2" s="117">
        <v>1991</v>
      </c>
      <c r="F2" s="117">
        <v>1992</v>
      </c>
      <c r="G2" s="117">
        <v>1993</v>
      </c>
      <c r="H2" s="117">
        <v>1994</v>
      </c>
      <c r="I2" s="117">
        <v>1995</v>
      </c>
      <c r="J2" s="117">
        <v>1996</v>
      </c>
      <c r="K2" s="117">
        <v>1997</v>
      </c>
      <c r="L2" s="117">
        <v>1998</v>
      </c>
      <c r="M2" s="117">
        <v>1999</v>
      </c>
      <c r="N2" s="117">
        <v>2000</v>
      </c>
      <c r="O2" s="117">
        <v>2001</v>
      </c>
      <c r="P2" s="117">
        <v>2002</v>
      </c>
      <c r="Q2" s="117">
        <v>2003</v>
      </c>
      <c r="R2" s="117">
        <v>2004</v>
      </c>
      <c r="S2" s="117">
        <v>2005</v>
      </c>
      <c r="T2" s="117">
        <v>2006</v>
      </c>
      <c r="U2" s="117">
        <v>2007</v>
      </c>
      <c r="V2" s="117">
        <v>2008</v>
      </c>
      <c r="W2" s="117">
        <v>2009</v>
      </c>
      <c r="X2" s="117">
        <v>2010</v>
      </c>
      <c r="Y2" s="117">
        <v>2011</v>
      </c>
      <c r="Z2" s="117">
        <v>2012</v>
      </c>
      <c r="AA2" s="117">
        <v>2013</v>
      </c>
      <c r="AB2" s="117">
        <v>2014</v>
      </c>
      <c r="AC2" s="117">
        <v>2015</v>
      </c>
      <c r="AD2" s="117">
        <v>2016</v>
      </c>
      <c r="AE2" s="117">
        <v>2017</v>
      </c>
      <c r="AF2" s="117">
        <v>2018</v>
      </c>
      <c r="AG2" s="117">
        <v>2019</v>
      </c>
      <c r="AH2" s="117">
        <v>2020</v>
      </c>
    </row>
    <row r="3" spans="1:51" s="2" customFormat="1" ht="15" x14ac:dyDescent="0.25">
      <c r="A3" s="32"/>
      <c r="B3" s="30" t="s">
        <v>63</v>
      </c>
      <c r="C3" s="30" t="s">
        <v>64</v>
      </c>
      <c r="D3" s="30" t="s">
        <v>65</v>
      </c>
      <c r="E3" s="30" t="s">
        <v>66</v>
      </c>
      <c r="F3" s="30" t="s">
        <v>67</v>
      </c>
      <c r="G3" s="30" t="s">
        <v>68</v>
      </c>
      <c r="H3" s="30" t="s">
        <v>69</v>
      </c>
      <c r="I3" s="30" t="s">
        <v>70</v>
      </c>
      <c r="J3" s="30" t="s">
        <v>71</v>
      </c>
      <c r="K3" s="30" t="s">
        <v>72</v>
      </c>
      <c r="L3" s="30" t="s">
        <v>73</v>
      </c>
      <c r="M3" s="30" t="s">
        <v>74</v>
      </c>
      <c r="N3" s="30" t="s">
        <v>75</v>
      </c>
      <c r="O3" s="30" t="s">
        <v>76</v>
      </c>
      <c r="P3" s="30" t="s">
        <v>77</v>
      </c>
      <c r="Q3" s="30" t="s">
        <v>78</v>
      </c>
      <c r="R3" s="30" t="s">
        <v>79</v>
      </c>
      <c r="S3" s="30" t="s">
        <v>80</v>
      </c>
      <c r="T3" s="30" t="s">
        <v>81</v>
      </c>
      <c r="U3" s="30" t="s">
        <v>82</v>
      </c>
      <c r="V3" s="30" t="s">
        <v>83</v>
      </c>
      <c r="W3" s="30" t="s">
        <v>84</v>
      </c>
      <c r="X3" s="30" t="s">
        <v>85</v>
      </c>
      <c r="Y3" s="30" t="s">
        <v>86</v>
      </c>
      <c r="Z3" s="30" t="s">
        <v>87</v>
      </c>
      <c r="AA3" s="30" t="s">
        <v>88</v>
      </c>
      <c r="AB3" s="30" t="s">
        <v>89</v>
      </c>
      <c r="AC3" s="30" t="s">
        <v>90</v>
      </c>
      <c r="AD3" s="30" t="s">
        <v>91</v>
      </c>
      <c r="AE3" s="30" t="s">
        <v>92</v>
      </c>
      <c r="AF3" s="30" t="s">
        <v>93</v>
      </c>
      <c r="AG3" s="30" t="s">
        <v>94</v>
      </c>
      <c r="AH3" s="30" t="s">
        <v>95</v>
      </c>
    </row>
    <row r="4" spans="1:51" ht="14.65" customHeight="1" x14ac:dyDescent="0.25">
      <c r="A4" s="226">
        <v>45352</v>
      </c>
      <c r="B4" s="224"/>
      <c r="C4" s="225">
        <v>4</v>
      </c>
      <c r="D4" s="209">
        <v>5</v>
      </c>
      <c r="E4">
        <v>3.5960000000000001</v>
      </c>
      <c r="F4">
        <v>4.4889999999999999</v>
      </c>
      <c r="G4">
        <v>5.2160000000000002</v>
      </c>
      <c r="H4">
        <v>6.1280000000000001</v>
      </c>
      <c r="I4">
        <v>5.4610000000000003</v>
      </c>
      <c r="J4">
        <v>4.4169999999999998</v>
      </c>
      <c r="K4">
        <v>7.5949999999999998</v>
      </c>
      <c r="L4">
        <v>5.0140000000000002</v>
      </c>
      <c r="M4">
        <v>5.4980000000000002</v>
      </c>
      <c r="N4">
        <v>4.415</v>
      </c>
      <c r="O4">
        <v>5.3</v>
      </c>
      <c r="P4">
        <v>4.5439999999999996</v>
      </c>
      <c r="Q4">
        <v>5.077</v>
      </c>
      <c r="R4">
        <v>8.8580000000000005</v>
      </c>
      <c r="S4">
        <v>4.4089999999999998</v>
      </c>
      <c r="T4">
        <v>4.2679999999999998</v>
      </c>
      <c r="U4">
        <v>7.7149999999999999</v>
      </c>
      <c r="V4">
        <v>4.117</v>
      </c>
      <c r="W4">
        <v>5.4870000000000001</v>
      </c>
      <c r="X4">
        <v>3.952</v>
      </c>
      <c r="Y4">
        <v>4.9569999999999999</v>
      </c>
      <c r="Z4">
        <v>5.6760000000000002</v>
      </c>
      <c r="AA4">
        <v>4.9859999999999998</v>
      </c>
      <c r="AB4">
        <v>4.3460000000000001</v>
      </c>
      <c r="AC4">
        <v>6.62</v>
      </c>
      <c r="AD4">
        <v>5.1180000000000003</v>
      </c>
      <c r="AE4">
        <v>7.6369999999999996</v>
      </c>
      <c r="AF4">
        <v>4.6710000000000003</v>
      </c>
      <c r="AG4">
        <v>4.0970000000000004</v>
      </c>
      <c r="AH4" s="1">
        <v>4.8810000000000002</v>
      </c>
      <c r="AI4" s="1"/>
      <c r="AJ4" s="1"/>
      <c r="AK4" s="1"/>
      <c r="AL4" s="1"/>
      <c r="AM4" s="1"/>
      <c r="AN4" s="1"/>
      <c r="AO4" s="1"/>
      <c r="AP4" s="1"/>
      <c r="AQ4" s="1"/>
      <c r="AR4" s="1"/>
      <c r="AS4" s="1"/>
      <c r="AT4" s="1"/>
      <c r="AU4" s="1"/>
      <c r="AV4" s="1"/>
      <c r="AW4" s="1"/>
      <c r="AX4" s="1"/>
      <c r="AY4" s="1"/>
    </row>
    <row r="5" spans="1:51" ht="14.65" customHeight="1" x14ac:dyDescent="0.25">
      <c r="A5" s="226">
        <v>45383</v>
      </c>
      <c r="B5" s="215"/>
      <c r="C5" s="207">
        <v>9</v>
      </c>
      <c r="D5" s="210">
        <v>12</v>
      </c>
      <c r="E5">
        <v>7.6950000000000003</v>
      </c>
      <c r="F5">
        <v>24.628</v>
      </c>
      <c r="G5">
        <v>10.021000000000001</v>
      </c>
      <c r="H5">
        <v>19.977</v>
      </c>
      <c r="I5">
        <v>8.6110000000000007</v>
      </c>
      <c r="J5">
        <v>11.971</v>
      </c>
      <c r="K5">
        <v>13.093999999999999</v>
      </c>
      <c r="L5">
        <v>8.9619999999999997</v>
      </c>
      <c r="M5">
        <v>10.119999999999999</v>
      </c>
      <c r="N5">
        <v>23.257999999999999</v>
      </c>
      <c r="O5">
        <v>21.366</v>
      </c>
      <c r="P5">
        <v>19.323</v>
      </c>
      <c r="Q5">
        <v>12.029</v>
      </c>
      <c r="R5">
        <v>28.077999999999999</v>
      </c>
      <c r="S5">
        <v>11.423</v>
      </c>
      <c r="T5">
        <v>18.613</v>
      </c>
      <c r="U5">
        <v>16.079000000000001</v>
      </c>
      <c r="V5">
        <v>7.8579999999999997</v>
      </c>
      <c r="W5">
        <v>10.973000000000001</v>
      </c>
      <c r="X5">
        <v>11.195</v>
      </c>
      <c r="Y5">
        <v>10.436999999999999</v>
      </c>
      <c r="Z5">
        <v>22.896000000000001</v>
      </c>
      <c r="AA5">
        <v>10.26</v>
      </c>
      <c r="AB5">
        <v>10.516</v>
      </c>
      <c r="AC5">
        <v>10.943</v>
      </c>
      <c r="AD5">
        <v>11.053000000000001</v>
      </c>
      <c r="AE5">
        <v>16.527999999999999</v>
      </c>
      <c r="AF5">
        <v>14.398999999999999</v>
      </c>
      <c r="AG5">
        <v>17.603000000000002</v>
      </c>
      <c r="AH5" s="1">
        <v>12.945</v>
      </c>
      <c r="AI5" s="1"/>
      <c r="AJ5" s="1"/>
      <c r="AK5" s="1"/>
      <c r="AL5" s="1"/>
      <c r="AM5" s="1"/>
      <c r="AN5" s="1"/>
      <c r="AO5" s="1"/>
      <c r="AP5" s="1"/>
      <c r="AQ5" s="1"/>
      <c r="AR5" s="1"/>
      <c r="AS5" s="1"/>
      <c r="AT5" s="1"/>
      <c r="AU5" s="1"/>
      <c r="AV5" s="1"/>
      <c r="AW5" s="1"/>
      <c r="AX5" s="1"/>
      <c r="AY5" s="1"/>
    </row>
    <row r="6" spans="1:51" ht="14.65" customHeight="1" x14ac:dyDescent="0.25">
      <c r="A6" s="226">
        <v>45413</v>
      </c>
      <c r="B6" s="215"/>
      <c r="C6" s="207">
        <v>47</v>
      </c>
      <c r="D6" s="210">
        <v>55</v>
      </c>
      <c r="E6">
        <v>45.887999999999998</v>
      </c>
      <c r="F6">
        <v>74.021000000000001</v>
      </c>
      <c r="G6">
        <v>54.755000000000003</v>
      </c>
      <c r="H6">
        <v>65.566000000000003</v>
      </c>
      <c r="I6">
        <v>39.569000000000003</v>
      </c>
      <c r="J6">
        <v>62.813000000000002</v>
      </c>
      <c r="K6">
        <v>63.088000000000001</v>
      </c>
      <c r="L6">
        <v>51.259</v>
      </c>
      <c r="M6">
        <v>53.633000000000003</v>
      </c>
      <c r="N6">
        <v>73.168999999999997</v>
      </c>
      <c r="O6">
        <v>87.837000000000003</v>
      </c>
      <c r="P6">
        <v>42.293999999999997</v>
      </c>
      <c r="Q6">
        <v>57.511000000000003</v>
      </c>
      <c r="R6">
        <v>63.317</v>
      </c>
      <c r="S6">
        <v>58.326000000000001</v>
      </c>
      <c r="T6">
        <v>74.245000000000005</v>
      </c>
      <c r="U6">
        <v>70.832999999999998</v>
      </c>
      <c r="V6">
        <v>43.600999999999999</v>
      </c>
      <c r="W6">
        <v>73.182000000000002</v>
      </c>
      <c r="X6">
        <v>39.637999999999998</v>
      </c>
      <c r="Y6">
        <v>42.445</v>
      </c>
      <c r="Z6">
        <v>47.402000000000001</v>
      </c>
      <c r="AA6">
        <v>47.848999999999997</v>
      </c>
      <c r="AB6">
        <v>50.845999999999997</v>
      </c>
      <c r="AC6">
        <v>46.938000000000002</v>
      </c>
      <c r="AD6">
        <v>46.173000000000002</v>
      </c>
      <c r="AE6">
        <v>44.146999999999998</v>
      </c>
      <c r="AF6">
        <v>55.244999999999997</v>
      </c>
      <c r="AG6">
        <v>56.23</v>
      </c>
      <c r="AH6" s="1">
        <v>60.686</v>
      </c>
      <c r="AI6" s="1"/>
      <c r="AJ6" s="1"/>
      <c r="AK6" s="1"/>
      <c r="AL6" s="1"/>
      <c r="AM6" s="1"/>
      <c r="AN6" s="1"/>
      <c r="AO6" s="1"/>
      <c r="AP6" s="1"/>
      <c r="AQ6" s="1"/>
      <c r="AR6" s="1"/>
      <c r="AS6" s="1"/>
      <c r="AT6" s="1"/>
      <c r="AU6" s="1"/>
      <c r="AV6" s="1"/>
      <c r="AW6" s="1"/>
      <c r="AX6" s="1"/>
      <c r="AY6" s="1"/>
    </row>
    <row r="7" spans="1:51" ht="14.65" customHeight="1" x14ac:dyDescent="0.25">
      <c r="A7" s="226">
        <v>45444</v>
      </c>
      <c r="B7" s="215"/>
      <c r="C7" s="207">
        <v>30</v>
      </c>
      <c r="D7" s="210">
        <v>47</v>
      </c>
      <c r="E7">
        <v>82.566999999999993</v>
      </c>
      <c r="F7">
        <v>41.631999999999998</v>
      </c>
      <c r="G7">
        <v>52.470999999999997</v>
      </c>
      <c r="H7">
        <v>56.981000000000002</v>
      </c>
      <c r="I7">
        <v>94.411000000000001</v>
      </c>
      <c r="J7">
        <v>35.125999999999998</v>
      </c>
      <c r="K7">
        <v>66.932000000000002</v>
      </c>
      <c r="L7">
        <v>58.064</v>
      </c>
      <c r="M7">
        <v>93.933000000000007</v>
      </c>
      <c r="N7">
        <v>44.356000000000002</v>
      </c>
      <c r="O7">
        <v>37.914000000000001</v>
      </c>
      <c r="P7">
        <v>27.484999999999999</v>
      </c>
      <c r="Q7">
        <v>42.530999999999999</v>
      </c>
      <c r="R7">
        <v>24.382999999999999</v>
      </c>
      <c r="S7">
        <v>47.012</v>
      </c>
      <c r="T7">
        <v>47.826999999999998</v>
      </c>
      <c r="U7">
        <v>49.529000000000003</v>
      </c>
      <c r="V7">
        <v>41.82</v>
      </c>
      <c r="W7">
        <v>35.6</v>
      </c>
      <c r="X7">
        <v>46.988</v>
      </c>
      <c r="Y7">
        <v>77.105000000000004</v>
      </c>
      <c r="Z7">
        <v>17.763000000000002</v>
      </c>
      <c r="AA7">
        <v>35.429000000000002</v>
      </c>
      <c r="AB7">
        <v>55.401000000000003</v>
      </c>
      <c r="AC7">
        <v>98.906000000000006</v>
      </c>
      <c r="AD7">
        <v>63.832000000000001</v>
      </c>
      <c r="AE7">
        <v>38.762999999999998</v>
      </c>
      <c r="AF7">
        <v>21.382999999999999</v>
      </c>
      <c r="AG7">
        <v>102.956</v>
      </c>
      <c r="AH7" s="1">
        <v>36.057000000000002</v>
      </c>
      <c r="AI7" s="1"/>
      <c r="AJ7" s="1"/>
      <c r="AK7" s="1"/>
      <c r="AL7" s="1"/>
      <c r="AM7" s="1"/>
      <c r="AN7" s="1"/>
      <c r="AO7" s="1"/>
      <c r="AP7" s="1"/>
      <c r="AQ7" s="1"/>
      <c r="AR7" s="1"/>
      <c r="AS7" s="1"/>
      <c r="AT7" s="1"/>
      <c r="AU7" s="1"/>
      <c r="AV7" s="1"/>
      <c r="AW7" s="1"/>
      <c r="AX7" s="1"/>
      <c r="AY7" s="1"/>
    </row>
    <row r="8" spans="1:51" ht="14.65" customHeight="1" x14ac:dyDescent="0.25">
      <c r="A8" s="226">
        <v>45474</v>
      </c>
      <c r="B8" s="215"/>
      <c r="C8" s="207">
        <v>8</v>
      </c>
      <c r="D8" s="210">
        <v>13</v>
      </c>
      <c r="E8">
        <v>26.846</v>
      </c>
      <c r="F8">
        <v>15.717000000000001</v>
      </c>
      <c r="G8">
        <v>13.7</v>
      </c>
      <c r="H8">
        <v>12.917999999999999</v>
      </c>
      <c r="I8">
        <v>53.771999999999998</v>
      </c>
      <c r="J8">
        <v>12.568</v>
      </c>
      <c r="K8">
        <v>15.923</v>
      </c>
      <c r="L8">
        <v>25.56</v>
      </c>
      <c r="M8">
        <v>57.948</v>
      </c>
      <c r="N8">
        <v>10.452999999999999</v>
      </c>
      <c r="O8">
        <v>11.327999999999999</v>
      </c>
      <c r="P8">
        <v>7.8620000000000001</v>
      </c>
      <c r="Q8">
        <v>11.163</v>
      </c>
      <c r="R8">
        <v>9.76</v>
      </c>
      <c r="S8">
        <v>13.5</v>
      </c>
      <c r="T8">
        <v>17.161999999999999</v>
      </c>
      <c r="U8">
        <v>15.602</v>
      </c>
      <c r="V8">
        <v>13.282</v>
      </c>
      <c r="W8">
        <v>11.446999999999999</v>
      </c>
      <c r="X8">
        <v>11.337</v>
      </c>
      <c r="Y8">
        <v>19.18</v>
      </c>
      <c r="Z8">
        <v>8.56</v>
      </c>
      <c r="AA8">
        <v>11.18</v>
      </c>
      <c r="AB8">
        <v>12.821</v>
      </c>
      <c r="AC8">
        <v>23.785</v>
      </c>
      <c r="AD8">
        <v>13.082000000000001</v>
      </c>
      <c r="AE8">
        <v>10.451000000000001</v>
      </c>
      <c r="AF8">
        <v>7.4820000000000002</v>
      </c>
      <c r="AG8">
        <v>29.867000000000001</v>
      </c>
      <c r="AH8" s="1">
        <v>10.362</v>
      </c>
      <c r="AI8" s="1"/>
      <c r="AJ8" s="1"/>
      <c r="AK8" s="1"/>
      <c r="AL8" s="1"/>
      <c r="AM8" s="1"/>
      <c r="AN8" s="1"/>
      <c r="AO8" s="1"/>
      <c r="AP8" s="1"/>
      <c r="AQ8" s="1"/>
      <c r="AR8" s="1"/>
      <c r="AS8" s="1"/>
      <c r="AT8" s="1"/>
      <c r="AU8" s="1"/>
      <c r="AV8" s="1"/>
      <c r="AW8" s="1"/>
      <c r="AX8" s="1"/>
      <c r="AY8" s="1"/>
    </row>
    <row r="9" spans="1:51" ht="14.65" customHeight="1" x14ac:dyDescent="0.25">
      <c r="A9" s="226">
        <v>45505</v>
      </c>
      <c r="B9" s="215"/>
      <c r="C9" s="207">
        <v>8</v>
      </c>
      <c r="D9" s="210">
        <v>10</v>
      </c>
      <c r="E9">
        <v>12.202999999999999</v>
      </c>
      <c r="F9">
        <v>14.57</v>
      </c>
      <c r="G9">
        <v>10.156000000000001</v>
      </c>
      <c r="H9">
        <v>8.5410000000000004</v>
      </c>
      <c r="I9">
        <v>17.701000000000001</v>
      </c>
      <c r="J9">
        <v>7.524</v>
      </c>
      <c r="K9">
        <v>16.507000000000001</v>
      </c>
      <c r="L9">
        <v>12.308999999999999</v>
      </c>
      <c r="M9">
        <v>42.11</v>
      </c>
      <c r="N9">
        <v>7.6420000000000003</v>
      </c>
      <c r="O9">
        <v>17.332000000000001</v>
      </c>
      <c r="P9">
        <v>5.6630000000000003</v>
      </c>
      <c r="Q9">
        <v>9.4529999999999994</v>
      </c>
      <c r="R9">
        <v>5.7279999999999998</v>
      </c>
      <c r="S9">
        <v>11.766</v>
      </c>
      <c r="T9">
        <v>12.526999999999999</v>
      </c>
      <c r="U9">
        <v>26.585999999999999</v>
      </c>
      <c r="V9">
        <v>7.8650000000000002</v>
      </c>
      <c r="W9">
        <v>5.9050000000000002</v>
      </c>
      <c r="X9">
        <v>10.019</v>
      </c>
      <c r="Y9">
        <v>9.5559999999999992</v>
      </c>
      <c r="Z9">
        <v>5.8449999999999998</v>
      </c>
      <c r="AA9">
        <v>10.352</v>
      </c>
      <c r="AB9">
        <v>9.9809999999999999</v>
      </c>
      <c r="AC9">
        <v>11.288</v>
      </c>
      <c r="AD9">
        <v>11.307</v>
      </c>
      <c r="AE9">
        <v>7.7489999999999997</v>
      </c>
      <c r="AF9">
        <v>4.8979999999999997</v>
      </c>
      <c r="AG9">
        <v>9.1720000000000006</v>
      </c>
      <c r="AH9" s="1">
        <v>6.71</v>
      </c>
      <c r="AI9" s="1"/>
      <c r="AJ9" s="1"/>
      <c r="AK9" s="1"/>
      <c r="AL9" s="1"/>
      <c r="AM9" s="1"/>
      <c r="AN9" s="1"/>
      <c r="AO9" s="1"/>
      <c r="AP9" s="1"/>
      <c r="AQ9" s="1"/>
      <c r="AR9" s="1"/>
      <c r="AS9" s="1"/>
      <c r="AT9" s="1"/>
      <c r="AU9" s="1"/>
      <c r="AV9" s="1"/>
      <c r="AW9" s="1"/>
      <c r="AX9" s="1"/>
      <c r="AY9" s="1"/>
    </row>
    <row r="10" spans="1:51" ht="14.65" customHeight="1" x14ac:dyDescent="0.25">
      <c r="A10" s="226">
        <v>45536</v>
      </c>
      <c r="B10" s="215"/>
      <c r="C10" s="207">
        <v>10</v>
      </c>
      <c r="D10" s="210">
        <v>10</v>
      </c>
      <c r="E10">
        <v>27.363</v>
      </c>
      <c r="F10">
        <v>12.289</v>
      </c>
      <c r="G10">
        <v>14.18</v>
      </c>
      <c r="H10">
        <v>14.074999999999999</v>
      </c>
      <c r="I10">
        <v>11.977</v>
      </c>
      <c r="J10">
        <v>7.9050000000000002</v>
      </c>
      <c r="K10">
        <v>21.577999999999999</v>
      </c>
      <c r="L10">
        <v>10.180999999999999</v>
      </c>
      <c r="M10">
        <v>27.527000000000001</v>
      </c>
      <c r="N10">
        <v>7.2850000000000001</v>
      </c>
      <c r="O10">
        <v>8.6240000000000006</v>
      </c>
      <c r="P10">
        <v>10.991</v>
      </c>
      <c r="Q10">
        <v>20.375</v>
      </c>
      <c r="R10">
        <v>15.426</v>
      </c>
      <c r="S10">
        <v>8.8260000000000005</v>
      </c>
      <c r="T10">
        <v>13.063000000000001</v>
      </c>
      <c r="U10">
        <v>17.408000000000001</v>
      </c>
      <c r="V10">
        <v>9.8190000000000008</v>
      </c>
      <c r="W10">
        <v>5.992</v>
      </c>
      <c r="X10">
        <v>8.4760000000000009</v>
      </c>
      <c r="Y10">
        <v>7.6719999999999997</v>
      </c>
      <c r="Z10">
        <v>5.0279999999999996</v>
      </c>
      <c r="AA10">
        <v>29.36</v>
      </c>
      <c r="AB10">
        <v>13.256</v>
      </c>
      <c r="AC10">
        <v>9.1620000000000008</v>
      </c>
      <c r="AD10">
        <v>9.6010000000000009</v>
      </c>
      <c r="AE10">
        <v>5.4420000000000002</v>
      </c>
      <c r="AF10">
        <v>4.3390000000000004</v>
      </c>
      <c r="AG10">
        <v>6.1429999999999998</v>
      </c>
      <c r="AH10" s="1">
        <v>5.7190000000000003</v>
      </c>
      <c r="AI10" s="1"/>
      <c r="AJ10" s="1"/>
      <c r="AK10" s="1"/>
      <c r="AL10" s="1"/>
      <c r="AM10" s="1"/>
      <c r="AN10" s="1"/>
      <c r="AO10" s="1"/>
      <c r="AP10" s="1"/>
      <c r="AQ10" s="1"/>
      <c r="AR10" s="1"/>
      <c r="AS10" s="1"/>
      <c r="AT10" s="1"/>
      <c r="AU10" s="1"/>
      <c r="AV10" s="1"/>
      <c r="AW10" s="1"/>
      <c r="AX10" s="1"/>
      <c r="AY10" s="1"/>
    </row>
    <row r="11" spans="1:51" ht="14.65" customHeight="1" x14ac:dyDescent="0.25">
      <c r="A11" s="226">
        <v>45566</v>
      </c>
      <c r="B11" s="215"/>
      <c r="C11" s="207">
        <v>10</v>
      </c>
      <c r="D11" s="210">
        <v>10</v>
      </c>
      <c r="E11">
        <v>10.811</v>
      </c>
      <c r="F11">
        <v>7.1390000000000002</v>
      </c>
      <c r="G11">
        <v>8.1449999999999996</v>
      </c>
      <c r="H11">
        <v>10.731999999999999</v>
      </c>
      <c r="I11">
        <v>10.775</v>
      </c>
      <c r="J11">
        <v>11.847</v>
      </c>
      <c r="K11">
        <v>25.515999999999998</v>
      </c>
      <c r="L11">
        <v>9.1319999999999997</v>
      </c>
      <c r="M11">
        <v>12.067</v>
      </c>
      <c r="N11">
        <v>7.4569999999999999</v>
      </c>
      <c r="O11">
        <v>6.298</v>
      </c>
      <c r="P11">
        <v>10.973000000000001</v>
      </c>
      <c r="Q11">
        <v>9.7609999999999992</v>
      </c>
      <c r="R11">
        <v>18.515999999999998</v>
      </c>
      <c r="S11">
        <v>17.28</v>
      </c>
      <c r="T11">
        <v>34.485999999999997</v>
      </c>
      <c r="U11">
        <v>15.834</v>
      </c>
      <c r="V11">
        <v>7.5190000000000001</v>
      </c>
      <c r="W11">
        <v>6.4560000000000004</v>
      </c>
      <c r="X11">
        <v>11.071</v>
      </c>
      <c r="Y11">
        <v>9.9220000000000006</v>
      </c>
      <c r="Z11">
        <v>4.3250000000000002</v>
      </c>
      <c r="AA11">
        <v>17.283999999999999</v>
      </c>
      <c r="AB11">
        <v>22.326000000000001</v>
      </c>
      <c r="AC11">
        <v>9.3480000000000008</v>
      </c>
      <c r="AD11">
        <v>8.6470000000000002</v>
      </c>
      <c r="AE11">
        <v>6.2839999999999998</v>
      </c>
      <c r="AF11">
        <v>5.0910000000000002</v>
      </c>
      <c r="AG11">
        <v>5.4950000000000001</v>
      </c>
      <c r="AH11" s="1">
        <v>5.38</v>
      </c>
      <c r="AI11" s="1"/>
      <c r="AJ11" s="1"/>
      <c r="AK11" s="1"/>
      <c r="AL11" s="1"/>
      <c r="AM11" s="1"/>
      <c r="AN11" s="1"/>
      <c r="AO11" s="1"/>
      <c r="AP11" s="1"/>
      <c r="AQ11" s="1"/>
      <c r="AR11" s="1"/>
      <c r="AS11" s="1"/>
      <c r="AT11" s="1"/>
      <c r="AU11" s="1"/>
      <c r="AV11" s="1"/>
      <c r="AW11" s="1"/>
      <c r="AX11" s="1"/>
      <c r="AY11" s="1"/>
    </row>
    <row r="12" spans="1:51" ht="14.65" customHeight="1" x14ac:dyDescent="0.25">
      <c r="A12" s="226">
        <v>45597</v>
      </c>
      <c r="B12" s="215"/>
      <c r="C12" s="207">
        <v>8</v>
      </c>
      <c r="D12" s="210">
        <v>8</v>
      </c>
      <c r="E12">
        <v>6.7610000000000001</v>
      </c>
      <c r="F12">
        <v>5.5119999999999996</v>
      </c>
      <c r="G12">
        <v>5.5229999999999997</v>
      </c>
      <c r="H12">
        <v>7.8090000000000002</v>
      </c>
      <c r="I12">
        <v>7.7969999999999997</v>
      </c>
      <c r="J12">
        <v>7.3789999999999996</v>
      </c>
      <c r="K12">
        <v>10.875</v>
      </c>
      <c r="L12">
        <v>7.819</v>
      </c>
      <c r="M12">
        <v>7.0919999999999996</v>
      </c>
      <c r="N12">
        <v>5.7370000000000001</v>
      </c>
      <c r="O12">
        <v>5.4160000000000004</v>
      </c>
      <c r="P12">
        <v>6.5270000000000001</v>
      </c>
      <c r="Q12">
        <v>5.9950000000000001</v>
      </c>
      <c r="R12">
        <v>10.007999999999999</v>
      </c>
      <c r="S12">
        <v>11.693</v>
      </c>
      <c r="T12">
        <v>14.023999999999999</v>
      </c>
      <c r="U12">
        <v>8.1270000000000007</v>
      </c>
      <c r="V12">
        <v>6.5270000000000001</v>
      </c>
      <c r="W12">
        <v>5.827</v>
      </c>
      <c r="X12">
        <v>8.1</v>
      </c>
      <c r="Y12">
        <v>7.2329999999999997</v>
      </c>
      <c r="Z12">
        <v>3.7949999999999999</v>
      </c>
      <c r="AA12">
        <v>8.6850000000000005</v>
      </c>
      <c r="AB12">
        <v>10.259</v>
      </c>
      <c r="AC12">
        <v>6.8929999999999998</v>
      </c>
      <c r="AD12">
        <v>5.6139999999999999</v>
      </c>
      <c r="AE12">
        <v>4.8390000000000004</v>
      </c>
      <c r="AF12">
        <v>4.6719999999999997</v>
      </c>
      <c r="AG12">
        <v>4.9109999999999996</v>
      </c>
      <c r="AH12" s="1">
        <v>5.859</v>
      </c>
      <c r="AI12" s="1"/>
      <c r="AJ12" s="1"/>
      <c r="AK12" s="1"/>
      <c r="AL12" s="1"/>
      <c r="AM12" s="1"/>
      <c r="AN12" s="1"/>
      <c r="AO12" s="1"/>
      <c r="AP12" s="1"/>
      <c r="AQ12" s="1"/>
      <c r="AR12" s="1"/>
      <c r="AS12" s="1"/>
      <c r="AT12" s="1"/>
      <c r="AU12" s="1"/>
      <c r="AV12" s="1"/>
      <c r="AW12" s="1"/>
      <c r="AX12" s="1"/>
      <c r="AY12" s="1"/>
    </row>
    <row r="13" spans="1:51" ht="14.65" customHeight="1" x14ac:dyDescent="0.25">
      <c r="A13" s="226">
        <v>45627</v>
      </c>
      <c r="B13" s="215"/>
      <c r="C13" s="207">
        <v>6</v>
      </c>
      <c r="D13" s="210">
        <v>7</v>
      </c>
      <c r="E13">
        <v>5.5359999999999996</v>
      </c>
      <c r="F13">
        <v>4.8490000000000002</v>
      </c>
      <c r="G13">
        <v>4.7460000000000004</v>
      </c>
      <c r="H13">
        <v>5.5140000000000002</v>
      </c>
      <c r="I13">
        <v>6.4690000000000003</v>
      </c>
      <c r="J13">
        <v>5.5380000000000003</v>
      </c>
      <c r="K13">
        <v>6.681</v>
      </c>
      <c r="L13">
        <v>6.53</v>
      </c>
      <c r="M13">
        <v>5.8259999999999996</v>
      </c>
      <c r="N13">
        <v>4.83</v>
      </c>
      <c r="O13">
        <v>4.6520000000000001</v>
      </c>
      <c r="P13">
        <v>5.0350000000000001</v>
      </c>
      <c r="Q13">
        <v>5.1210000000000004</v>
      </c>
      <c r="R13">
        <v>6.4370000000000003</v>
      </c>
      <c r="S13">
        <v>6.9089999999999998</v>
      </c>
      <c r="T13">
        <v>8.0540000000000003</v>
      </c>
      <c r="U13">
        <v>6.2380000000000004</v>
      </c>
      <c r="V13">
        <v>5.1680000000000001</v>
      </c>
      <c r="W13">
        <v>4.45</v>
      </c>
      <c r="X13">
        <v>5.2949999999999999</v>
      </c>
      <c r="Y13">
        <v>5.617</v>
      </c>
      <c r="Z13">
        <v>3.706</v>
      </c>
      <c r="AA13">
        <v>6.0140000000000002</v>
      </c>
      <c r="AB13">
        <v>6.66</v>
      </c>
      <c r="AC13">
        <v>5.556</v>
      </c>
      <c r="AD13">
        <v>4.6710000000000003</v>
      </c>
      <c r="AE13">
        <v>4.3579999999999997</v>
      </c>
      <c r="AF13">
        <v>3.8109999999999999</v>
      </c>
      <c r="AG13">
        <v>4.673</v>
      </c>
      <c r="AH13" s="1">
        <v>4.8479999999999999</v>
      </c>
      <c r="AI13" s="1"/>
      <c r="AJ13" s="1"/>
      <c r="AK13" s="1"/>
      <c r="AL13" s="1"/>
      <c r="AM13" s="1"/>
      <c r="AN13" s="1"/>
      <c r="AO13" s="1"/>
      <c r="AP13" s="1"/>
      <c r="AQ13" s="1"/>
      <c r="AR13" s="1"/>
      <c r="AS13" s="1"/>
      <c r="AT13" s="1"/>
      <c r="AU13" s="1"/>
      <c r="AV13" s="1"/>
      <c r="AW13" s="1"/>
      <c r="AX13" s="1"/>
      <c r="AY13" s="1"/>
    </row>
    <row r="14" spans="1:51" ht="14.65" customHeight="1" x14ac:dyDescent="0.25">
      <c r="A14" s="226">
        <v>45658</v>
      </c>
      <c r="B14" s="215"/>
      <c r="C14" s="207">
        <v>6</v>
      </c>
      <c r="D14" s="210">
        <v>6</v>
      </c>
      <c r="E14">
        <v>4.8339999999999996</v>
      </c>
      <c r="F14">
        <v>4.3280000000000003</v>
      </c>
      <c r="G14">
        <v>4.3529999999999998</v>
      </c>
      <c r="H14">
        <v>4.7039999999999997</v>
      </c>
      <c r="I14">
        <v>5.3360000000000003</v>
      </c>
      <c r="J14">
        <v>4.5410000000000004</v>
      </c>
      <c r="K14">
        <v>5.359</v>
      </c>
      <c r="L14">
        <v>5.173</v>
      </c>
      <c r="M14">
        <v>5.335</v>
      </c>
      <c r="N14">
        <v>4.391</v>
      </c>
      <c r="O14">
        <v>4.2279999999999998</v>
      </c>
      <c r="P14">
        <v>4.2690000000000001</v>
      </c>
      <c r="Q14">
        <v>4.4109999999999996</v>
      </c>
      <c r="R14">
        <v>5.4870000000000001</v>
      </c>
      <c r="S14">
        <v>5.4039999999999999</v>
      </c>
      <c r="T14">
        <v>6.024</v>
      </c>
      <c r="U14">
        <v>5.0919999999999996</v>
      </c>
      <c r="V14">
        <v>4.1340000000000003</v>
      </c>
      <c r="W14">
        <v>3.85</v>
      </c>
      <c r="X14">
        <v>4.2990000000000004</v>
      </c>
      <c r="Y14">
        <v>5.1559999999999997</v>
      </c>
      <c r="Z14">
        <v>3.383</v>
      </c>
      <c r="AA14">
        <v>5.0549999999999997</v>
      </c>
      <c r="AB14">
        <v>5.5750000000000002</v>
      </c>
      <c r="AC14">
        <v>4.6890000000000001</v>
      </c>
      <c r="AD14">
        <v>4.2279999999999998</v>
      </c>
      <c r="AE14">
        <v>3.8650000000000002</v>
      </c>
      <c r="AF14">
        <v>3.3889999999999998</v>
      </c>
      <c r="AG14">
        <v>4.34</v>
      </c>
      <c r="AH14" s="1">
        <v>3.944</v>
      </c>
      <c r="AI14" s="1"/>
      <c r="AJ14" s="1"/>
      <c r="AK14" s="1"/>
      <c r="AL14" s="1"/>
      <c r="AM14" s="1"/>
      <c r="AN14" s="1"/>
      <c r="AO14" s="1"/>
      <c r="AP14" s="1"/>
      <c r="AQ14" s="1"/>
      <c r="AR14" s="1"/>
      <c r="AS14" s="1"/>
      <c r="AT14" s="1"/>
      <c r="AU14" s="1"/>
      <c r="AV14" s="1"/>
      <c r="AW14" s="1"/>
      <c r="AX14" s="1"/>
      <c r="AY14" s="1"/>
    </row>
    <row r="15" spans="1:51" ht="14.65" customHeight="1" x14ac:dyDescent="0.25">
      <c r="A15" s="226">
        <v>45689</v>
      </c>
      <c r="B15" s="215"/>
      <c r="C15" s="207">
        <v>5</v>
      </c>
      <c r="D15" s="210">
        <v>5</v>
      </c>
      <c r="E15">
        <v>4.2690000000000001</v>
      </c>
      <c r="F15">
        <v>3.5760000000000001</v>
      </c>
      <c r="G15">
        <v>3.5990000000000002</v>
      </c>
      <c r="H15">
        <v>5.2380000000000004</v>
      </c>
      <c r="I15">
        <v>5.6360000000000001</v>
      </c>
      <c r="J15">
        <v>3.6960000000000002</v>
      </c>
      <c r="K15">
        <v>4.3129999999999997</v>
      </c>
      <c r="L15">
        <v>4.5259999999999998</v>
      </c>
      <c r="M15">
        <v>4.8460000000000001</v>
      </c>
      <c r="N15">
        <v>3.6040000000000001</v>
      </c>
      <c r="O15">
        <v>3.6520000000000001</v>
      </c>
      <c r="P15">
        <v>4.0339999999999998</v>
      </c>
      <c r="Q15">
        <v>3.7330000000000001</v>
      </c>
      <c r="R15">
        <v>4.5940000000000003</v>
      </c>
      <c r="S15">
        <v>4.3129999999999997</v>
      </c>
      <c r="T15">
        <v>5.915</v>
      </c>
      <c r="U15">
        <v>3.9990000000000001</v>
      </c>
      <c r="V15">
        <v>3.63</v>
      </c>
      <c r="W15">
        <v>3.1629999999999998</v>
      </c>
      <c r="X15">
        <v>3.5059999999999998</v>
      </c>
      <c r="Y15">
        <v>3.911</v>
      </c>
      <c r="Z15">
        <v>2.972</v>
      </c>
      <c r="AA15">
        <v>4.8899999999999997</v>
      </c>
      <c r="AB15">
        <v>6.5350000000000001</v>
      </c>
      <c r="AC15">
        <v>5.2460000000000004</v>
      </c>
      <c r="AD15">
        <v>4.1859999999999999</v>
      </c>
      <c r="AE15">
        <v>3.5859999999999999</v>
      </c>
      <c r="AF15">
        <v>2.8050000000000002</v>
      </c>
      <c r="AG15">
        <v>3.702</v>
      </c>
      <c r="AH15" s="1">
        <v>3.6949999999999998</v>
      </c>
      <c r="AI15" s="1"/>
      <c r="AJ15" s="1"/>
      <c r="AK15" s="1"/>
      <c r="AL15" s="1"/>
      <c r="AM15" s="1"/>
      <c r="AN15" s="1"/>
      <c r="AO15" s="1"/>
      <c r="AP15" s="1"/>
      <c r="AQ15" s="1"/>
      <c r="AR15" s="1"/>
      <c r="AS15" s="1"/>
      <c r="AT15" s="1"/>
      <c r="AU15" s="1"/>
      <c r="AV15" s="1"/>
      <c r="AW15" s="1"/>
      <c r="AX15" s="1"/>
      <c r="AY15" s="1"/>
    </row>
    <row r="16" spans="1:51" ht="14.65" customHeight="1" x14ac:dyDescent="0.25">
      <c r="A16" s="226">
        <v>45717</v>
      </c>
      <c r="B16" s="215"/>
      <c r="C16" s="207">
        <v>8</v>
      </c>
      <c r="D16" s="210">
        <v>10</v>
      </c>
      <c r="E16">
        <v>6.0039999999999996</v>
      </c>
      <c r="F16">
        <v>5.7320000000000002</v>
      </c>
      <c r="G16">
        <v>7.1630000000000003</v>
      </c>
      <c r="H16">
        <v>10.307</v>
      </c>
      <c r="I16">
        <v>6.4349999999999996</v>
      </c>
      <c r="J16">
        <v>12.547000000000001</v>
      </c>
      <c r="K16">
        <v>6.84</v>
      </c>
      <c r="L16">
        <v>7.5010000000000003</v>
      </c>
      <c r="M16">
        <v>6.0019999999999998</v>
      </c>
      <c r="N16">
        <v>6.8879999999999999</v>
      </c>
      <c r="O16">
        <v>4.782</v>
      </c>
      <c r="P16">
        <v>5.8710000000000004</v>
      </c>
      <c r="Q16">
        <v>11.843</v>
      </c>
      <c r="R16">
        <v>8.1669999999999998</v>
      </c>
      <c r="S16">
        <v>5.6289999999999996</v>
      </c>
      <c r="T16">
        <v>17.088000000000001</v>
      </c>
      <c r="U16">
        <v>4.9480000000000004</v>
      </c>
      <c r="V16">
        <v>6.5030000000000001</v>
      </c>
      <c r="W16">
        <v>3.5590000000000002</v>
      </c>
      <c r="X16">
        <v>5.3689999999999998</v>
      </c>
      <c r="Y16">
        <v>7.4109999999999996</v>
      </c>
      <c r="Z16">
        <v>4.2560000000000002</v>
      </c>
      <c r="AA16">
        <v>7.5990000000000002</v>
      </c>
      <c r="AB16">
        <v>11.65</v>
      </c>
      <c r="AC16">
        <v>8.077</v>
      </c>
      <c r="AD16">
        <v>11.031000000000001</v>
      </c>
      <c r="AE16">
        <v>4.2389999999999999</v>
      </c>
      <c r="AF16">
        <v>3.5089999999999999</v>
      </c>
      <c r="AG16">
        <v>5.25</v>
      </c>
      <c r="AH16" s="1">
        <v>3.8969999999999998</v>
      </c>
      <c r="AI16" s="1"/>
      <c r="AJ16" s="1"/>
      <c r="AK16" s="1"/>
      <c r="AL16" s="1"/>
      <c r="AM16" s="1"/>
      <c r="AN16" s="1"/>
      <c r="AO16" s="1"/>
      <c r="AP16" s="1"/>
      <c r="AQ16" s="1"/>
      <c r="AR16" s="1"/>
      <c r="AS16" s="1"/>
      <c r="AT16" s="1"/>
      <c r="AU16" s="1"/>
      <c r="AV16" s="1"/>
      <c r="AW16" s="1"/>
      <c r="AX16" s="1"/>
      <c r="AY16" s="1"/>
    </row>
    <row r="17" spans="1:51" ht="14.65" customHeight="1" x14ac:dyDescent="0.25">
      <c r="A17" s="226">
        <v>45748</v>
      </c>
      <c r="B17" s="215"/>
      <c r="C17" s="207">
        <v>20</v>
      </c>
      <c r="D17" s="210">
        <v>23</v>
      </c>
      <c r="E17">
        <v>30.588999999999999</v>
      </c>
      <c r="F17">
        <v>16.350000000000001</v>
      </c>
      <c r="G17">
        <v>24.228999999999999</v>
      </c>
      <c r="H17">
        <v>16.821000000000002</v>
      </c>
      <c r="I17">
        <v>16.852</v>
      </c>
      <c r="J17">
        <v>24.797999999999998</v>
      </c>
      <c r="K17">
        <v>13.223000000000001</v>
      </c>
      <c r="L17">
        <v>14.981</v>
      </c>
      <c r="M17">
        <v>24.72</v>
      </c>
      <c r="N17">
        <v>28.544</v>
      </c>
      <c r="O17">
        <v>15.314</v>
      </c>
      <c r="P17">
        <v>16.359000000000002</v>
      </c>
      <c r="Q17">
        <v>36.845999999999997</v>
      </c>
      <c r="R17">
        <v>28.516999999999999</v>
      </c>
      <c r="S17">
        <v>23.564</v>
      </c>
      <c r="T17">
        <v>25.818000000000001</v>
      </c>
      <c r="U17">
        <v>13.063000000000001</v>
      </c>
      <c r="V17">
        <v>14.419</v>
      </c>
      <c r="W17">
        <v>12.722</v>
      </c>
      <c r="X17">
        <v>13.818</v>
      </c>
      <c r="Y17">
        <v>31.984999999999999</v>
      </c>
      <c r="Z17">
        <v>8.6839999999999993</v>
      </c>
      <c r="AA17">
        <v>21.05</v>
      </c>
      <c r="AB17">
        <v>17.706</v>
      </c>
      <c r="AC17">
        <v>17.262</v>
      </c>
      <c r="AD17">
        <v>25.222000000000001</v>
      </c>
      <c r="AE17">
        <v>11.776999999999999</v>
      </c>
      <c r="AF17">
        <v>18.276</v>
      </c>
      <c r="AG17">
        <v>11.375999999999999</v>
      </c>
      <c r="AH17" s="1">
        <v>8.1349999999999998</v>
      </c>
      <c r="AI17" s="1"/>
      <c r="AJ17" s="1"/>
      <c r="AK17" s="1"/>
      <c r="AL17" s="1"/>
      <c r="AM17" s="1"/>
      <c r="AN17" s="1"/>
      <c r="AO17" s="1"/>
      <c r="AP17" s="1"/>
      <c r="AQ17" s="1"/>
      <c r="AR17" s="1"/>
      <c r="AS17" s="1"/>
      <c r="AT17" s="1"/>
      <c r="AU17" s="1"/>
      <c r="AV17" s="1"/>
      <c r="AW17" s="1"/>
      <c r="AX17" s="1"/>
      <c r="AY17" s="1"/>
    </row>
    <row r="18" spans="1:51" ht="14.65" customHeight="1" x14ac:dyDescent="0.25">
      <c r="A18" s="226">
        <v>45778</v>
      </c>
      <c r="B18" s="215"/>
      <c r="C18" s="207">
        <v>56</v>
      </c>
      <c r="D18" s="210">
        <v>68</v>
      </c>
      <c r="E18">
        <v>83.049000000000007</v>
      </c>
      <c r="F18">
        <v>89.442999999999998</v>
      </c>
      <c r="G18">
        <v>70.616</v>
      </c>
      <c r="H18">
        <v>53.892000000000003</v>
      </c>
      <c r="I18">
        <v>64.772999999999996</v>
      </c>
      <c r="J18">
        <v>92.4</v>
      </c>
      <c r="K18">
        <v>62.417999999999999</v>
      </c>
      <c r="L18">
        <v>63.637</v>
      </c>
      <c r="M18">
        <v>64.055999999999997</v>
      </c>
      <c r="N18">
        <v>109.75</v>
      </c>
      <c r="O18">
        <v>26.63</v>
      </c>
      <c r="P18">
        <v>60.29</v>
      </c>
      <c r="Q18">
        <v>85.492999999999995</v>
      </c>
      <c r="R18">
        <v>111.791</v>
      </c>
      <c r="S18">
        <v>64.581999999999994</v>
      </c>
      <c r="T18">
        <v>77.888999999999996</v>
      </c>
      <c r="U18">
        <v>73.006</v>
      </c>
      <c r="V18">
        <v>90.686999999999998</v>
      </c>
      <c r="W18">
        <v>46.87</v>
      </c>
      <c r="X18">
        <v>50.543999999999997</v>
      </c>
      <c r="Y18">
        <v>63.113999999999997</v>
      </c>
      <c r="Z18">
        <v>39.914000000000001</v>
      </c>
      <c r="AA18">
        <v>63.064999999999998</v>
      </c>
      <c r="AB18">
        <v>47.780999999999999</v>
      </c>
      <c r="AC18">
        <v>50.289000000000001</v>
      </c>
      <c r="AD18">
        <v>60.805</v>
      </c>
      <c r="AE18">
        <v>34.295999999999999</v>
      </c>
      <c r="AF18">
        <v>59.822000000000003</v>
      </c>
      <c r="AG18">
        <v>59.893999999999998</v>
      </c>
      <c r="AH18" s="1">
        <v>46.192</v>
      </c>
      <c r="AI18" s="1"/>
      <c r="AJ18" s="1"/>
      <c r="AK18" s="1"/>
      <c r="AL18" s="1"/>
      <c r="AM18" s="1"/>
      <c r="AN18" s="1"/>
      <c r="AO18" s="1"/>
      <c r="AP18" s="1"/>
      <c r="AQ18" s="1"/>
      <c r="AR18" s="1"/>
      <c r="AS18" s="1"/>
      <c r="AT18" s="1"/>
      <c r="AU18" s="1"/>
      <c r="AV18" s="1"/>
      <c r="AW18" s="1"/>
      <c r="AX18" s="1"/>
      <c r="AY18" s="1"/>
    </row>
    <row r="19" spans="1:51" ht="14.65" customHeight="1" x14ac:dyDescent="0.25">
      <c r="A19" s="226">
        <v>45809</v>
      </c>
      <c r="B19" s="215"/>
      <c r="C19" s="207">
        <v>40</v>
      </c>
      <c r="D19" s="210">
        <v>62</v>
      </c>
      <c r="E19">
        <v>48.195</v>
      </c>
      <c r="F19">
        <v>106.849</v>
      </c>
      <c r="G19">
        <v>65.763999999999996</v>
      </c>
      <c r="H19">
        <v>122.995</v>
      </c>
      <c r="I19">
        <v>33.247999999999998</v>
      </c>
      <c r="J19">
        <v>119.44</v>
      </c>
      <c r="K19">
        <v>55.92</v>
      </c>
      <c r="L19">
        <v>103.428</v>
      </c>
      <c r="M19">
        <v>31.724</v>
      </c>
      <c r="N19">
        <v>65.683999999999997</v>
      </c>
      <c r="O19">
        <v>11.519</v>
      </c>
      <c r="P19">
        <v>44.05</v>
      </c>
      <c r="Q19">
        <v>47.784999999999997</v>
      </c>
      <c r="R19">
        <v>108.90600000000001</v>
      </c>
      <c r="S19">
        <v>33.399000000000001</v>
      </c>
      <c r="T19">
        <v>59.259</v>
      </c>
      <c r="U19">
        <v>101.212</v>
      </c>
      <c r="V19">
        <v>47.96</v>
      </c>
      <c r="W19">
        <v>62.951999999999998</v>
      </c>
      <c r="X19">
        <v>94.742000000000004</v>
      </c>
      <c r="Y19">
        <v>30.056999999999999</v>
      </c>
      <c r="Z19">
        <v>31.545000000000002</v>
      </c>
      <c r="AA19">
        <v>75.748000000000005</v>
      </c>
      <c r="AB19">
        <v>92.956000000000003</v>
      </c>
      <c r="AC19">
        <v>77.623999999999995</v>
      </c>
      <c r="AD19">
        <v>77.656000000000006</v>
      </c>
      <c r="AE19">
        <v>11.436</v>
      </c>
      <c r="AF19">
        <v>125.93300000000001</v>
      </c>
      <c r="AG19">
        <v>39.47</v>
      </c>
      <c r="AH19" s="1">
        <v>76.165000000000006</v>
      </c>
      <c r="AI19" s="1"/>
      <c r="AJ19" s="1"/>
      <c r="AK19" s="1"/>
      <c r="AL19" s="1"/>
      <c r="AM19" s="1"/>
      <c r="AN19" s="1"/>
      <c r="AO19" s="1"/>
      <c r="AP19" s="1"/>
      <c r="AQ19" s="1"/>
      <c r="AR19" s="1"/>
      <c r="AS19" s="1"/>
      <c r="AT19" s="1"/>
      <c r="AU19" s="1"/>
      <c r="AV19" s="1"/>
      <c r="AW19" s="1"/>
      <c r="AX19" s="1"/>
      <c r="AY19" s="1"/>
    </row>
    <row r="20" spans="1:51" ht="14.65" customHeight="1" x14ac:dyDescent="0.25">
      <c r="A20" s="226">
        <v>45839</v>
      </c>
      <c r="B20" s="215"/>
      <c r="C20" s="207">
        <v>13</v>
      </c>
      <c r="D20" s="210">
        <v>21</v>
      </c>
      <c r="E20">
        <v>19.222999999999999</v>
      </c>
      <c r="F20">
        <v>36.68</v>
      </c>
      <c r="G20">
        <v>14.952</v>
      </c>
      <c r="H20">
        <v>82.641999999999996</v>
      </c>
      <c r="I20">
        <v>13.487</v>
      </c>
      <c r="J20">
        <v>33.515000000000001</v>
      </c>
      <c r="K20">
        <v>25.256</v>
      </c>
      <c r="L20">
        <v>73.622</v>
      </c>
      <c r="M20">
        <v>9.2420000000000009</v>
      </c>
      <c r="N20">
        <v>19.478000000000002</v>
      </c>
      <c r="O20">
        <v>5.4509999999999996</v>
      </c>
      <c r="P20">
        <v>11.929</v>
      </c>
      <c r="Q20">
        <v>17.914000000000001</v>
      </c>
      <c r="R20">
        <v>38.250999999999998</v>
      </c>
      <c r="S20">
        <v>14.516</v>
      </c>
      <c r="T20">
        <v>18.916</v>
      </c>
      <c r="U20">
        <v>33.701999999999998</v>
      </c>
      <c r="V20">
        <v>15.664</v>
      </c>
      <c r="W20">
        <v>15.214</v>
      </c>
      <c r="X20">
        <v>30.268000000000001</v>
      </c>
      <c r="Y20">
        <v>12.068</v>
      </c>
      <c r="Z20">
        <v>11.005000000000001</v>
      </c>
      <c r="AA20">
        <v>17.789000000000001</v>
      </c>
      <c r="AB20">
        <v>23.818000000000001</v>
      </c>
      <c r="AC20">
        <v>16.632000000000001</v>
      </c>
      <c r="AD20">
        <v>18.923999999999999</v>
      </c>
      <c r="AE20">
        <v>5.1609999999999996</v>
      </c>
      <c r="AF20">
        <v>53.091999999999999</v>
      </c>
      <c r="AG20">
        <v>11.411</v>
      </c>
      <c r="AH20" s="1">
        <v>27.934000000000001</v>
      </c>
      <c r="AI20" s="1"/>
      <c r="AJ20" s="1"/>
      <c r="AK20" s="1"/>
      <c r="AL20" s="1"/>
      <c r="AM20" s="1"/>
      <c r="AN20" s="1"/>
      <c r="AO20" s="1"/>
      <c r="AP20" s="1"/>
      <c r="AQ20" s="1"/>
      <c r="AR20" s="1"/>
      <c r="AS20" s="1"/>
      <c r="AT20" s="1"/>
      <c r="AU20" s="1"/>
      <c r="AV20" s="1"/>
      <c r="AW20" s="1"/>
      <c r="AX20" s="1"/>
      <c r="AY20" s="1"/>
    </row>
    <row r="21" spans="1:51" ht="14.65" customHeight="1" x14ac:dyDescent="0.25">
      <c r="A21" s="226">
        <v>45870</v>
      </c>
      <c r="B21" s="215"/>
      <c r="C21" s="207">
        <v>12</v>
      </c>
      <c r="D21" s="210">
        <v>15</v>
      </c>
      <c r="E21">
        <v>16.242000000000001</v>
      </c>
      <c r="F21">
        <v>16.446999999999999</v>
      </c>
      <c r="G21">
        <v>9.1669999999999998</v>
      </c>
      <c r="H21">
        <v>23.657</v>
      </c>
      <c r="I21">
        <v>7.77</v>
      </c>
      <c r="J21">
        <v>24.795000000000002</v>
      </c>
      <c r="K21">
        <v>12.664</v>
      </c>
      <c r="L21">
        <v>44.784999999999997</v>
      </c>
      <c r="M21">
        <v>7.2430000000000003</v>
      </c>
      <c r="N21">
        <v>21.652000000000001</v>
      </c>
      <c r="O21">
        <v>4.6360000000000001</v>
      </c>
      <c r="P21">
        <v>9.766</v>
      </c>
      <c r="Q21">
        <v>7.7789999999999999</v>
      </c>
      <c r="R21">
        <v>19.893999999999998</v>
      </c>
      <c r="S21">
        <v>11.492000000000001</v>
      </c>
      <c r="T21">
        <v>28.975999999999999</v>
      </c>
      <c r="U21">
        <v>14.302</v>
      </c>
      <c r="V21">
        <v>6.9059999999999997</v>
      </c>
      <c r="W21">
        <v>11.875999999999999</v>
      </c>
      <c r="X21">
        <v>11.843999999999999</v>
      </c>
      <c r="Y21">
        <v>7.22</v>
      </c>
      <c r="Z21">
        <v>10.032</v>
      </c>
      <c r="AA21">
        <v>12.170999999999999</v>
      </c>
      <c r="AB21">
        <v>11.363</v>
      </c>
      <c r="AC21">
        <v>12.537000000000001</v>
      </c>
      <c r="AD21">
        <v>11.127000000000001</v>
      </c>
      <c r="AE21">
        <v>3.968</v>
      </c>
      <c r="AF21">
        <v>12.487</v>
      </c>
      <c r="AG21">
        <v>7.165</v>
      </c>
      <c r="AH21" s="1">
        <v>12.308</v>
      </c>
      <c r="AI21" s="1"/>
      <c r="AJ21" s="1"/>
      <c r="AK21" s="1"/>
      <c r="AL21" s="1"/>
      <c r="AM21" s="1"/>
      <c r="AN21" s="1"/>
      <c r="AO21" s="1"/>
      <c r="AP21" s="1"/>
      <c r="AQ21" s="1"/>
      <c r="AR21" s="1"/>
      <c r="AS21" s="1"/>
      <c r="AT21" s="1"/>
      <c r="AU21" s="1"/>
      <c r="AV21" s="1"/>
      <c r="AW21" s="1"/>
      <c r="AX21" s="1"/>
      <c r="AY21" s="1"/>
    </row>
    <row r="22" spans="1:51" ht="14.65" customHeight="1" x14ac:dyDescent="0.25">
      <c r="A22" s="226">
        <v>45901</v>
      </c>
      <c r="B22" s="215"/>
      <c r="C22" s="207">
        <v>11</v>
      </c>
      <c r="D22" s="210">
        <v>16</v>
      </c>
      <c r="E22">
        <v>13.209</v>
      </c>
      <c r="F22">
        <v>17.73</v>
      </c>
      <c r="G22">
        <v>14.317</v>
      </c>
      <c r="H22">
        <v>14.000999999999999</v>
      </c>
      <c r="I22">
        <v>7.9160000000000004</v>
      </c>
      <c r="J22">
        <v>24.812000000000001</v>
      </c>
      <c r="K22">
        <v>10.3</v>
      </c>
      <c r="L22">
        <v>27.492999999999999</v>
      </c>
      <c r="M22">
        <v>6.9980000000000002</v>
      </c>
      <c r="N22">
        <v>9.6959999999999997</v>
      </c>
      <c r="O22">
        <v>9.1929999999999996</v>
      </c>
      <c r="P22">
        <v>20.216999999999999</v>
      </c>
      <c r="Q22">
        <v>16.22</v>
      </c>
      <c r="R22">
        <v>12.036</v>
      </c>
      <c r="S22">
        <v>11.992000000000001</v>
      </c>
      <c r="T22">
        <v>17.837</v>
      </c>
      <c r="U22">
        <v>13.32</v>
      </c>
      <c r="V22">
        <v>6.5049999999999999</v>
      </c>
      <c r="W22">
        <v>9.1069999999999993</v>
      </c>
      <c r="X22">
        <v>8.41</v>
      </c>
      <c r="Y22">
        <v>5.7610000000000001</v>
      </c>
      <c r="Z22">
        <v>27.942</v>
      </c>
      <c r="AA22">
        <v>14.436999999999999</v>
      </c>
      <c r="AB22">
        <v>8.99</v>
      </c>
      <c r="AC22">
        <v>10.015000000000001</v>
      </c>
      <c r="AD22">
        <v>6.7190000000000003</v>
      </c>
      <c r="AE22">
        <v>3.371</v>
      </c>
      <c r="AF22">
        <v>6.9619999999999997</v>
      </c>
      <c r="AG22">
        <v>5.8310000000000004</v>
      </c>
      <c r="AH22" s="1">
        <v>26.54</v>
      </c>
      <c r="AI22" s="1"/>
      <c r="AJ22" s="1"/>
      <c r="AK22" s="1"/>
      <c r="AL22" s="1"/>
      <c r="AM22" s="1"/>
      <c r="AN22" s="1"/>
      <c r="AO22" s="1"/>
      <c r="AP22" s="1"/>
      <c r="AQ22" s="1"/>
      <c r="AR22" s="1"/>
      <c r="AS22" s="1"/>
      <c r="AT22" s="1"/>
      <c r="AU22" s="1"/>
      <c r="AV22" s="1"/>
      <c r="AW22" s="1"/>
      <c r="AX22" s="1"/>
      <c r="AY22" s="1"/>
    </row>
    <row r="23" spans="1:51" ht="14.65" customHeight="1" x14ac:dyDescent="0.25">
      <c r="A23" s="226">
        <v>45931</v>
      </c>
      <c r="B23" s="215"/>
      <c r="C23" s="207">
        <v>10</v>
      </c>
      <c r="D23" s="210">
        <v>13</v>
      </c>
      <c r="E23">
        <v>7.8220000000000001</v>
      </c>
      <c r="F23">
        <v>10.173999999999999</v>
      </c>
      <c r="G23">
        <v>11.119</v>
      </c>
      <c r="H23">
        <v>11.952</v>
      </c>
      <c r="I23">
        <v>12.263999999999999</v>
      </c>
      <c r="J23">
        <v>27.800999999999998</v>
      </c>
      <c r="K23">
        <v>9.5879999999999992</v>
      </c>
      <c r="L23">
        <v>12.337999999999999</v>
      </c>
      <c r="M23">
        <v>7.3360000000000003</v>
      </c>
      <c r="N23">
        <v>7.0960000000000001</v>
      </c>
      <c r="O23">
        <v>9.75</v>
      </c>
      <c r="P23">
        <v>9.891</v>
      </c>
      <c r="Q23">
        <v>21.114000000000001</v>
      </c>
      <c r="R23">
        <v>20.556000000000001</v>
      </c>
      <c r="S23">
        <v>33.542000000000002</v>
      </c>
      <c r="T23">
        <v>16.405999999999999</v>
      </c>
      <c r="U23">
        <v>9.9079999999999995</v>
      </c>
      <c r="V23">
        <v>7.07</v>
      </c>
      <c r="W23">
        <v>11.862</v>
      </c>
      <c r="X23">
        <v>10.709</v>
      </c>
      <c r="Y23">
        <v>5.0419999999999998</v>
      </c>
      <c r="Z23">
        <v>16.937999999999999</v>
      </c>
      <c r="AA23">
        <v>23.972000000000001</v>
      </c>
      <c r="AB23">
        <v>9.4169999999999998</v>
      </c>
      <c r="AC23">
        <v>9.6140000000000008</v>
      </c>
      <c r="AD23">
        <v>7.6740000000000004</v>
      </c>
      <c r="AE23">
        <v>4.1749999999999998</v>
      </c>
      <c r="AF23">
        <v>6</v>
      </c>
      <c r="AG23">
        <v>5.5650000000000004</v>
      </c>
      <c r="AH23" s="1">
        <v>10.728999999999999</v>
      </c>
      <c r="AI23" s="1"/>
      <c r="AJ23" s="1"/>
      <c r="AK23" s="1"/>
      <c r="AL23" s="1"/>
      <c r="AM23" s="1"/>
      <c r="AN23" s="1"/>
      <c r="AO23" s="1"/>
      <c r="AP23" s="1"/>
      <c r="AQ23" s="1"/>
      <c r="AR23" s="1"/>
      <c r="AS23" s="1"/>
      <c r="AT23" s="1"/>
      <c r="AU23" s="1"/>
      <c r="AV23" s="1"/>
      <c r="AW23" s="1"/>
      <c r="AX23" s="1"/>
      <c r="AY23" s="1"/>
    </row>
    <row r="24" spans="1:51" ht="14.65" customHeight="1" x14ac:dyDescent="0.25">
      <c r="A24" s="226">
        <v>45962</v>
      </c>
      <c r="B24" s="215"/>
      <c r="C24" s="207">
        <v>8</v>
      </c>
      <c r="D24" s="210">
        <v>9</v>
      </c>
      <c r="E24">
        <v>6.01</v>
      </c>
      <c r="F24">
        <v>6.9009999999999998</v>
      </c>
      <c r="G24">
        <v>8.0709999999999997</v>
      </c>
      <c r="H24">
        <v>8.4890000000000008</v>
      </c>
      <c r="I24">
        <v>7.6849999999999996</v>
      </c>
      <c r="J24">
        <v>11.968999999999999</v>
      </c>
      <c r="K24">
        <v>8.25</v>
      </c>
      <c r="L24">
        <v>7.2770000000000001</v>
      </c>
      <c r="M24">
        <v>5.7629999999999999</v>
      </c>
      <c r="N24">
        <v>6.04</v>
      </c>
      <c r="O24">
        <v>5.8049999999999997</v>
      </c>
      <c r="P24">
        <v>6.0519999999999996</v>
      </c>
      <c r="Q24">
        <v>11.343999999999999</v>
      </c>
      <c r="R24">
        <v>13.478999999999999</v>
      </c>
      <c r="S24">
        <v>13.647</v>
      </c>
      <c r="T24">
        <v>8.4600000000000009</v>
      </c>
      <c r="U24">
        <v>8.5690000000000008</v>
      </c>
      <c r="V24">
        <v>6.391</v>
      </c>
      <c r="W24">
        <v>8.609</v>
      </c>
      <c r="X24">
        <v>7.7759999999999998</v>
      </c>
      <c r="Y24">
        <v>4.3940000000000001</v>
      </c>
      <c r="Z24">
        <v>8.4589999999999996</v>
      </c>
      <c r="AA24">
        <v>10.98</v>
      </c>
      <c r="AB24">
        <v>6.95</v>
      </c>
      <c r="AC24">
        <v>6.1150000000000002</v>
      </c>
      <c r="AD24">
        <v>5.8890000000000002</v>
      </c>
      <c r="AE24">
        <v>3.899</v>
      </c>
      <c r="AF24">
        <v>5.3</v>
      </c>
      <c r="AG24">
        <v>6.117</v>
      </c>
      <c r="AH24" s="1">
        <v>6.6790000000000003</v>
      </c>
      <c r="AI24" s="1"/>
      <c r="AJ24" s="1"/>
      <c r="AK24" s="1"/>
      <c r="AL24" s="1"/>
      <c r="AM24" s="1"/>
      <c r="AN24" s="1"/>
      <c r="AO24" s="1"/>
      <c r="AP24" s="1"/>
      <c r="AQ24" s="1"/>
      <c r="AR24" s="1"/>
      <c r="AS24" s="1"/>
      <c r="AT24" s="1"/>
      <c r="AU24" s="1"/>
      <c r="AV24" s="1"/>
      <c r="AW24" s="1"/>
      <c r="AX24" s="1"/>
      <c r="AY24" s="1"/>
    </row>
    <row r="25" spans="1:51" ht="14.65" customHeight="1" x14ac:dyDescent="0.25">
      <c r="A25" s="226">
        <v>45992</v>
      </c>
      <c r="B25" s="215"/>
      <c r="C25" s="207">
        <v>7</v>
      </c>
      <c r="D25" s="210">
        <v>7</v>
      </c>
      <c r="E25">
        <v>5.2880000000000003</v>
      </c>
      <c r="F25">
        <v>5.9660000000000002</v>
      </c>
      <c r="G25">
        <v>5.7130000000000001</v>
      </c>
      <c r="H25">
        <v>7.0449999999999999</v>
      </c>
      <c r="I25">
        <v>5.7830000000000004</v>
      </c>
      <c r="J25">
        <v>7.5679999999999996</v>
      </c>
      <c r="K25">
        <v>6.883</v>
      </c>
      <c r="L25">
        <v>5.9889999999999999</v>
      </c>
      <c r="M25">
        <v>4.7969999999999997</v>
      </c>
      <c r="N25">
        <v>5.2039999999999997</v>
      </c>
      <c r="O25">
        <v>4.4459999999999997</v>
      </c>
      <c r="P25">
        <v>5.1619999999999999</v>
      </c>
      <c r="Q25">
        <v>7.1479999999999997</v>
      </c>
      <c r="R25">
        <v>8.2110000000000003</v>
      </c>
      <c r="S25">
        <v>7.8010000000000002</v>
      </c>
      <c r="T25">
        <v>6.5380000000000003</v>
      </c>
      <c r="U25">
        <v>6.7690000000000001</v>
      </c>
      <c r="V25">
        <v>4.8849999999999998</v>
      </c>
      <c r="W25">
        <v>5.6539999999999999</v>
      </c>
      <c r="X25">
        <v>6.0250000000000004</v>
      </c>
      <c r="Y25">
        <v>4.2910000000000004</v>
      </c>
      <c r="Z25">
        <v>5.83</v>
      </c>
      <c r="AA25">
        <v>7.2220000000000004</v>
      </c>
      <c r="AB25">
        <v>5.6020000000000003</v>
      </c>
      <c r="AC25">
        <v>5.0570000000000004</v>
      </c>
      <c r="AD25">
        <v>5.4580000000000002</v>
      </c>
      <c r="AE25">
        <v>3.1389999999999998</v>
      </c>
      <c r="AF25">
        <v>5.0350000000000001</v>
      </c>
      <c r="AG25">
        <v>5.0780000000000003</v>
      </c>
      <c r="AH25" s="1">
        <v>5.4619999999999997</v>
      </c>
      <c r="AI25" s="1"/>
      <c r="AJ25" s="1"/>
      <c r="AK25" s="1"/>
      <c r="AL25" s="1"/>
      <c r="AM25" s="1"/>
      <c r="AN25" s="1"/>
      <c r="AO25" s="1"/>
      <c r="AP25" s="1"/>
      <c r="AQ25" s="1"/>
      <c r="AR25" s="1"/>
      <c r="AS25" s="1"/>
      <c r="AT25" s="1"/>
      <c r="AU25" s="1"/>
      <c r="AV25" s="1"/>
      <c r="AW25" s="1"/>
      <c r="AX25" s="1"/>
      <c r="AY25" s="1"/>
    </row>
    <row r="26" spans="1:51" ht="14.65" customHeight="1" x14ac:dyDescent="0.25">
      <c r="A26" s="226">
        <v>46023</v>
      </c>
      <c r="B26" s="215"/>
      <c r="C26" s="207">
        <v>6</v>
      </c>
      <c r="D26" s="210">
        <v>6</v>
      </c>
      <c r="E26">
        <v>4.71</v>
      </c>
      <c r="F26">
        <v>5.4640000000000004</v>
      </c>
      <c r="G26">
        <v>4.8760000000000003</v>
      </c>
      <c r="H26">
        <v>5.8460000000000001</v>
      </c>
      <c r="I26">
        <v>4.7140000000000004</v>
      </c>
      <c r="J26">
        <v>6.1550000000000002</v>
      </c>
      <c r="K26">
        <v>5.4560000000000004</v>
      </c>
      <c r="L26">
        <v>5.4859999999999998</v>
      </c>
      <c r="M26">
        <v>4.3529999999999998</v>
      </c>
      <c r="N26">
        <v>4.7320000000000002</v>
      </c>
      <c r="O26">
        <v>3.7559999999999998</v>
      </c>
      <c r="P26">
        <v>4.4530000000000003</v>
      </c>
      <c r="Q26">
        <v>6.3639999999999999</v>
      </c>
      <c r="R26">
        <v>6.5419999999999998</v>
      </c>
      <c r="S26">
        <v>5.8129999999999997</v>
      </c>
      <c r="T26">
        <v>5.3479999999999999</v>
      </c>
      <c r="U26">
        <v>5.4530000000000003</v>
      </c>
      <c r="V26">
        <v>4.218</v>
      </c>
      <c r="W26">
        <v>4.6020000000000003</v>
      </c>
      <c r="X26">
        <v>5.5110000000000001</v>
      </c>
      <c r="Y26">
        <v>3.8929999999999998</v>
      </c>
      <c r="Z26">
        <v>4.8920000000000003</v>
      </c>
      <c r="AA26">
        <v>6.0670000000000002</v>
      </c>
      <c r="AB26">
        <v>4.7309999999999999</v>
      </c>
      <c r="AC26">
        <v>4.5579999999999998</v>
      </c>
      <c r="AD26">
        <v>4.7670000000000003</v>
      </c>
      <c r="AE26">
        <v>2.7850000000000001</v>
      </c>
      <c r="AF26">
        <v>4.6719999999999997</v>
      </c>
      <c r="AG26">
        <v>4.117</v>
      </c>
      <c r="AH26" s="1">
        <v>4.7670000000000003</v>
      </c>
      <c r="AI26" s="1"/>
      <c r="AJ26" s="1"/>
      <c r="AK26" s="1"/>
      <c r="AL26" s="1"/>
      <c r="AM26" s="1"/>
      <c r="AN26" s="1"/>
      <c r="AO26" s="1"/>
      <c r="AP26" s="1"/>
      <c r="AQ26" s="1"/>
      <c r="AR26" s="1"/>
      <c r="AS26" s="1"/>
      <c r="AT26" s="1"/>
      <c r="AU26" s="1"/>
      <c r="AV26" s="1"/>
      <c r="AW26" s="1"/>
      <c r="AX26" s="1"/>
      <c r="AY26" s="1"/>
    </row>
    <row r="27" spans="1:51" ht="15" x14ac:dyDescent="0.25">
      <c r="A27" s="226">
        <v>46054</v>
      </c>
      <c r="B27" s="215"/>
      <c r="C27" s="207">
        <v>5</v>
      </c>
      <c r="D27" s="210">
        <v>5</v>
      </c>
      <c r="E27">
        <v>3.89</v>
      </c>
      <c r="F27">
        <v>4.5110000000000001</v>
      </c>
      <c r="G27">
        <v>5.3949999999999996</v>
      </c>
      <c r="H27">
        <v>6.1609999999999996</v>
      </c>
      <c r="I27">
        <v>3.8220000000000001</v>
      </c>
      <c r="J27">
        <v>4.97</v>
      </c>
      <c r="K27">
        <v>4.7729999999999997</v>
      </c>
      <c r="L27">
        <v>4.9779999999999998</v>
      </c>
      <c r="M27">
        <v>3.5659999999999998</v>
      </c>
      <c r="N27">
        <v>4.0819999999999999</v>
      </c>
      <c r="O27">
        <v>3.5979999999999999</v>
      </c>
      <c r="P27">
        <v>3.7650000000000001</v>
      </c>
      <c r="Q27">
        <v>5.2309999999999999</v>
      </c>
      <c r="R27">
        <v>5.258</v>
      </c>
      <c r="S27">
        <v>5.6470000000000002</v>
      </c>
      <c r="T27">
        <v>4.2050000000000001</v>
      </c>
      <c r="U27">
        <v>4.7329999999999997</v>
      </c>
      <c r="V27">
        <v>3.4620000000000002</v>
      </c>
      <c r="W27">
        <v>3.7519999999999998</v>
      </c>
      <c r="X27">
        <v>4.1820000000000004</v>
      </c>
      <c r="Y27">
        <v>3.4159999999999999</v>
      </c>
      <c r="Z27">
        <v>4.7309999999999999</v>
      </c>
      <c r="AA27">
        <v>7.0439999999999996</v>
      </c>
      <c r="AB27">
        <v>5.2850000000000001</v>
      </c>
      <c r="AC27">
        <v>4.4640000000000004</v>
      </c>
      <c r="AD27">
        <v>4.3470000000000004</v>
      </c>
      <c r="AE27">
        <v>2.306</v>
      </c>
      <c r="AF27">
        <v>3.984</v>
      </c>
      <c r="AG27">
        <v>3.8250000000000002</v>
      </c>
      <c r="AH27" s="1">
        <v>4.2080000000000002</v>
      </c>
      <c r="AI27" s="1"/>
      <c r="AJ27" s="1"/>
      <c r="AK27" s="1"/>
      <c r="AL27" s="1"/>
      <c r="AM27" s="1"/>
      <c r="AN27" s="1"/>
      <c r="AO27" s="1"/>
      <c r="AP27" s="1"/>
      <c r="AQ27" s="1"/>
      <c r="AR27" s="1"/>
      <c r="AS27" s="1"/>
      <c r="AT27" s="1"/>
      <c r="AU27" s="1"/>
      <c r="AV27" s="1"/>
      <c r="AW27" s="1"/>
      <c r="AX27" s="1"/>
      <c r="AY27" s="1"/>
    </row>
    <row r="28" spans="1:51" ht="14.65" customHeight="1" x14ac:dyDescent="0.25">
      <c r="A28" s="226">
        <v>46082</v>
      </c>
      <c r="B28" s="215"/>
      <c r="C28" s="207">
        <v>10</v>
      </c>
      <c r="D28" s="210">
        <v>10</v>
      </c>
      <c r="E28">
        <v>6.0990000000000002</v>
      </c>
      <c r="F28">
        <v>8.7210000000000001</v>
      </c>
      <c r="G28">
        <v>10.526</v>
      </c>
      <c r="H28">
        <v>7.0039999999999996</v>
      </c>
      <c r="I28">
        <v>12.313000000000001</v>
      </c>
      <c r="J28">
        <v>7.899</v>
      </c>
      <c r="K28">
        <v>7.8120000000000003</v>
      </c>
      <c r="L28">
        <v>6.1609999999999996</v>
      </c>
      <c r="M28">
        <v>6.6989999999999998</v>
      </c>
      <c r="N28">
        <v>5.2869999999999999</v>
      </c>
      <c r="O28">
        <v>5.3419999999999996</v>
      </c>
      <c r="P28">
        <v>11.834</v>
      </c>
      <c r="Q28">
        <v>9.0120000000000005</v>
      </c>
      <c r="R28">
        <v>6.7859999999999996</v>
      </c>
      <c r="S28">
        <v>16.608000000000001</v>
      </c>
      <c r="T28">
        <v>5.18</v>
      </c>
      <c r="U28">
        <v>8.1809999999999992</v>
      </c>
      <c r="V28">
        <v>3.87</v>
      </c>
      <c r="W28">
        <v>5.681</v>
      </c>
      <c r="X28">
        <v>7.8529999999999998</v>
      </c>
      <c r="Y28">
        <v>4.63</v>
      </c>
      <c r="Z28">
        <v>7.3959999999999999</v>
      </c>
      <c r="AA28">
        <v>12.391</v>
      </c>
      <c r="AB28">
        <v>8.1329999999999991</v>
      </c>
      <c r="AC28">
        <v>11.336</v>
      </c>
      <c r="AD28">
        <v>5.0659999999999998</v>
      </c>
      <c r="AE28">
        <v>2.9569999999999999</v>
      </c>
      <c r="AF28">
        <v>5.6280000000000001</v>
      </c>
      <c r="AG28">
        <v>4.0579999999999998</v>
      </c>
      <c r="AH28" s="1">
        <v>5.9039999999999999</v>
      </c>
      <c r="AI28" s="1"/>
      <c r="AJ28" s="1"/>
      <c r="AK28" s="1"/>
      <c r="AL28" s="1"/>
      <c r="AM28" s="1"/>
      <c r="AN28" s="1"/>
      <c r="AO28" s="1"/>
      <c r="AP28" s="1"/>
      <c r="AQ28" s="1"/>
      <c r="AR28" s="1"/>
      <c r="AS28" s="1"/>
      <c r="AT28" s="1"/>
      <c r="AU28" s="1"/>
      <c r="AV28" s="1"/>
      <c r="AW28" s="1"/>
      <c r="AX28" s="1"/>
      <c r="AY28" s="1"/>
    </row>
    <row r="29" spans="1:51" ht="14.65" customHeight="1" x14ac:dyDescent="0.25">
      <c r="A29" s="226">
        <v>46113</v>
      </c>
      <c r="B29" s="215"/>
      <c r="C29" s="207">
        <v>23</v>
      </c>
      <c r="D29" s="210">
        <v>23</v>
      </c>
      <c r="E29">
        <v>16.141999999999999</v>
      </c>
      <c r="F29">
        <v>27.036000000000001</v>
      </c>
      <c r="G29">
        <v>17.059999999999999</v>
      </c>
      <c r="H29">
        <v>17.797999999999998</v>
      </c>
      <c r="I29">
        <v>24.568000000000001</v>
      </c>
      <c r="J29">
        <v>14.686</v>
      </c>
      <c r="K29">
        <v>15.4</v>
      </c>
      <c r="L29">
        <v>24.984999999999999</v>
      </c>
      <c r="M29">
        <v>26.33</v>
      </c>
      <c r="N29">
        <v>16.007999999999999</v>
      </c>
      <c r="O29">
        <v>15.444000000000001</v>
      </c>
      <c r="P29">
        <v>36.911999999999999</v>
      </c>
      <c r="Q29">
        <v>29.664000000000001</v>
      </c>
      <c r="R29">
        <v>26.227</v>
      </c>
      <c r="S29">
        <v>25.428000000000001</v>
      </c>
      <c r="T29">
        <v>13.483000000000001</v>
      </c>
      <c r="U29">
        <v>15.994</v>
      </c>
      <c r="V29">
        <v>13.343999999999999</v>
      </c>
      <c r="W29">
        <v>14.336</v>
      </c>
      <c r="X29">
        <v>32.993000000000002</v>
      </c>
      <c r="Y29">
        <v>9.0060000000000002</v>
      </c>
      <c r="Z29">
        <v>20.67</v>
      </c>
      <c r="AA29">
        <v>18.335999999999999</v>
      </c>
      <c r="AB29">
        <v>17.335999999999999</v>
      </c>
      <c r="AC29">
        <v>26.088999999999999</v>
      </c>
      <c r="AD29">
        <v>12.99</v>
      </c>
      <c r="AE29">
        <v>16.873000000000001</v>
      </c>
      <c r="AF29">
        <v>11.91</v>
      </c>
      <c r="AG29">
        <v>8.3049999999999997</v>
      </c>
      <c r="AH29" s="1">
        <v>30.259</v>
      </c>
      <c r="AI29" s="1"/>
      <c r="AJ29" s="1"/>
      <c r="AK29" s="1"/>
      <c r="AL29" s="1"/>
      <c r="AM29" s="1"/>
      <c r="AN29" s="1"/>
      <c r="AO29" s="1"/>
      <c r="AP29" s="1"/>
      <c r="AQ29" s="1"/>
      <c r="AR29" s="1"/>
      <c r="AS29" s="1"/>
      <c r="AT29" s="1"/>
      <c r="AU29" s="1"/>
      <c r="AV29" s="1"/>
      <c r="AW29" s="1"/>
      <c r="AX29" s="1"/>
      <c r="AY29" s="1"/>
    </row>
    <row r="30" spans="1:51" ht="14.65" customHeight="1" x14ac:dyDescent="0.25">
      <c r="A30" s="226">
        <v>46143</v>
      </c>
      <c r="B30" s="215"/>
      <c r="C30" s="207">
        <v>68</v>
      </c>
      <c r="D30" s="210">
        <v>68</v>
      </c>
      <c r="E30">
        <v>88.1</v>
      </c>
      <c r="F30">
        <v>73.647999999999996</v>
      </c>
      <c r="G30">
        <v>54.411000000000001</v>
      </c>
      <c r="H30">
        <v>65.796000000000006</v>
      </c>
      <c r="I30">
        <v>91.245000000000005</v>
      </c>
      <c r="J30">
        <v>64.494</v>
      </c>
      <c r="K30">
        <v>64.338999999999999</v>
      </c>
      <c r="L30">
        <v>64.335999999999999</v>
      </c>
      <c r="M30">
        <v>108.53400000000001</v>
      </c>
      <c r="N30">
        <v>27.318000000000001</v>
      </c>
      <c r="O30">
        <v>58.527999999999999</v>
      </c>
      <c r="P30">
        <v>85.763000000000005</v>
      </c>
      <c r="Q30">
        <v>109.834</v>
      </c>
      <c r="R30">
        <v>66.781000000000006</v>
      </c>
      <c r="S30">
        <v>77.512</v>
      </c>
      <c r="T30">
        <v>73.885999999999996</v>
      </c>
      <c r="U30">
        <v>93.793999999999997</v>
      </c>
      <c r="V30">
        <v>47.929000000000002</v>
      </c>
      <c r="W30">
        <v>51.595999999999997</v>
      </c>
      <c r="X30">
        <v>63.96</v>
      </c>
      <c r="Y30">
        <v>40.505000000000003</v>
      </c>
      <c r="Z30">
        <v>62.707000000000001</v>
      </c>
      <c r="AA30">
        <v>48.73</v>
      </c>
      <c r="AB30">
        <v>50.396000000000001</v>
      </c>
      <c r="AC30">
        <v>59.956000000000003</v>
      </c>
      <c r="AD30">
        <v>35.872</v>
      </c>
      <c r="AE30">
        <v>57.338999999999999</v>
      </c>
      <c r="AF30">
        <v>61.323999999999998</v>
      </c>
      <c r="AG30">
        <v>44.529000000000003</v>
      </c>
      <c r="AH30" s="1">
        <v>82.953999999999994</v>
      </c>
      <c r="AI30" s="1"/>
      <c r="AJ30" s="1"/>
      <c r="AK30" s="1"/>
      <c r="AL30" s="1"/>
      <c r="AM30" s="1"/>
      <c r="AN30" s="1"/>
      <c r="AO30" s="1"/>
      <c r="AP30" s="1"/>
      <c r="AQ30" s="1"/>
      <c r="AR30" s="1"/>
      <c r="AS30" s="1"/>
      <c r="AT30" s="1"/>
      <c r="AU30" s="1"/>
      <c r="AV30" s="1"/>
      <c r="AW30" s="1"/>
      <c r="AX30" s="1"/>
      <c r="AY30" s="1"/>
    </row>
    <row r="31" spans="1:51" ht="14.65" customHeight="1" x14ac:dyDescent="0.25">
      <c r="A31" s="226">
        <v>46174</v>
      </c>
      <c r="B31" s="215"/>
      <c r="C31" s="207">
        <v>62</v>
      </c>
      <c r="D31" s="210">
        <v>62</v>
      </c>
      <c r="E31">
        <v>108.631</v>
      </c>
      <c r="F31">
        <v>66.727999999999994</v>
      </c>
      <c r="G31">
        <v>123.455</v>
      </c>
      <c r="H31">
        <v>33.579000000000001</v>
      </c>
      <c r="I31">
        <v>119.884</v>
      </c>
      <c r="J31">
        <v>56.579000000000001</v>
      </c>
      <c r="K31">
        <v>103.66500000000001</v>
      </c>
      <c r="L31">
        <v>31.800999999999998</v>
      </c>
      <c r="M31">
        <v>67.197000000000003</v>
      </c>
      <c r="N31">
        <v>11.845000000000001</v>
      </c>
      <c r="O31">
        <v>43.420999999999999</v>
      </c>
      <c r="P31">
        <v>47.826999999999998</v>
      </c>
      <c r="Q31">
        <v>111.486</v>
      </c>
      <c r="R31">
        <v>34.073</v>
      </c>
      <c r="S31">
        <v>59.15</v>
      </c>
      <c r="T31">
        <v>101.554</v>
      </c>
      <c r="U31">
        <v>49.603999999999999</v>
      </c>
      <c r="V31">
        <v>63.572000000000003</v>
      </c>
      <c r="W31">
        <v>95.427000000000007</v>
      </c>
      <c r="X31">
        <v>30.263999999999999</v>
      </c>
      <c r="Y31">
        <v>32.901000000000003</v>
      </c>
      <c r="Z31">
        <v>75.646000000000001</v>
      </c>
      <c r="AA31">
        <v>93.471000000000004</v>
      </c>
      <c r="AB31">
        <v>77.677000000000007</v>
      </c>
      <c r="AC31">
        <v>78.745000000000005</v>
      </c>
      <c r="AD31">
        <v>11.946</v>
      </c>
      <c r="AE31">
        <v>124.42700000000001</v>
      </c>
      <c r="AF31">
        <v>39.905999999999999</v>
      </c>
      <c r="AG31">
        <v>76.965999999999994</v>
      </c>
      <c r="AH31" s="1">
        <v>48.162999999999997</v>
      </c>
      <c r="AI31" s="1"/>
      <c r="AJ31" s="1"/>
      <c r="AK31" s="1"/>
      <c r="AL31" s="1"/>
      <c r="AM31" s="1"/>
      <c r="AN31" s="1"/>
      <c r="AO31" s="1"/>
      <c r="AP31" s="1"/>
      <c r="AQ31" s="1"/>
      <c r="AR31" s="1"/>
      <c r="AS31" s="1"/>
      <c r="AT31" s="1"/>
      <c r="AU31" s="1"/>
      <c r="AV31" s="1"/>
      <c r="AW31" s="1"/>
      <c r="AX31" s="1"/>
      <c r="AY31" s="1"/>
    </row>
    <row r="32" spans="1:51" ht="14.65" customHeight="1" x14ac:dyDescent="0.25">
      <c r="A32" s="226">
        <v>46204</v>
      </c>
      <c r="B32" s="215"/>
      <c r="C32" s="207">
        <v>21</v>
      </c>
      <c r="D32" s="210">
        <v>21</v>
      </c>
      <c r="E32">
        <v>39.015999999999998</v>
      </c>
      <c r="F32">
        <v>15.292</v>
      </c>
      <c r="G32">
        <v>82.694000000000003</v>
      </c>
      <c r="H32">
        <v>13.696999999999999</v>
      </c>
      <c r="I32">
        <v>33.899000000000001</v>
      </c>
      <c r="J32">
        <v>25.565999999999999</v>
      </c>
      <c r="K32">
        <v>73.744</v>
      </c>
      <c r="L32">
        <v>9.2789999999999999</v>
      </c>
      <c r="M32">
        <v>20.154</v>
      </c>
      <c r="N32">
        <v>5.6509999999999998</v>
      </c>
      <c r="O32">
        <v>11.824</v>
      </c>
      <c r="P32">
        <v>17.914000000000001</v>
      </c>
      <c r="Q32">
        <v>40.173999999999999</v>
      </c>
      <c r="R32">
        <v>14.99</v>
      </c>
      <c r="S32">
        <v>18.850000000000001</v>
      </c>
      <c r="T32">
        <v>33.777000000000001</v>
      </c>
      <c r="U32">
        <v>16.623000000000001</v>
      </c>
      <c r="V32">
        <v>15.331</v>
      </c>
      <c r="W32">
        <v>30.347000000000001</v>
      </c>
      <c r="X32">
        <v>12.172000000000001</v>
      </c>
      <c r="Y32">
        <v>11.259</v>
      </c>
      <c r="Z32">
        <v>17.756</v>
      </c>
      <c r="AA32">
        <v>23.969000000000001</v>
      </c>
      <c r="AB32">
        <v>16.648</v>
      </c>
      <c r="AC32">
        <v>19.222999999999999</v>
      </c>
      <c r="AD32">
        <v>5.4930000000000003</v>
      </c>
      <c r="AE32">
        <v>52.938000000000002</v>
      </c>
      <c r="AF32">
        <v>11.545999999999999</v>
      </c>
      <c r="AG32">
        <v>28.93</v>
      </c>
      <c r="AH32" s="1">
        <v>19.190999999999999</v>
      </c>
      <c r="AI32" s="1"/>
      <c r="AJ32" s="1"/>
      <c r="AK32" s="1"/>
      <c r="AL32" s="1"/>
      <c r="AM32" s="1"/>
      <c r="AN32" s="1"/>
      <c r="AO32" s="1"/>
      <c r="AP32" s="1"/>
      <c r="AQ32" s="1"/>
      <c r="AR32" s="1"/>
      <c r="AS32" s="1"/>
      <c r="AT32" s="1"/>
      <c r="AU32" s="1"/>
      <c r="AV32" s="1"/>
      <c r="AW32" s="1"/>
      <c r="AX32" s="1"/>
      <c r="AY32" s="1"/>
    </row>
    <row r="33" spans="1:51" ht="14.65" customHeight="1" x14ac:dyDescent="0.25">
      <c r="A33" s="226">
        <v>46235</v>
      </c>
      <c r="B33" s="215"/>
      <c r="C33" s="207">
        <v>15</v>
      </c>
      <c r="D33" s="210">
        <v>15</v>
      </c>
      <c r="E33">
        <v>15.512</v>
      </c>
      <c r="F33">
        <v>9.4990000000000006</v>
      </c>
      <c r="G33">
        <v>23.675999999999998</v>
      </c>
      <c r="H33">
        <v>7.9580000000000002</v>
      </c>
      <c r="I33">
        <v>25.916</v>
      </c>
      <c r="J33">
        <v>12.882999999999999</v>
      </c>
      <c r="K33">
        <v>44.9</v>
      </c>
      <c r="L33">
        <v>7.2830000000000004</v>
      </c>
      <c r="M33">
        <v>21.646999999999998</v>
      </c>
      <c r="N33">
        <v>4.8170000000000002</v>
      </c>
      <c r="O33">
        <v>9.6489999999999991</v>
      </c>
      <c r="P33">
        <v>7.7750000000000004</v>
      </c>
      <c r="Q33">
        <v>20.102</v>
      </c>
      <c r="R33">
        <v>11.922000000000001</v>
      </c>
      <c r="S33">
        <v>28.875</v>
      </c>
      <c r="T33">
        <v>14.349</v>
      </c>
      <c r="U33">
        <v>7.3109999999999999</v>
      </c>
      <c r="V33">
        <v>11.977</v>
      </c>
      <c r="W33">
        <v>11.888</v>
      </c>
      <c r="X33">
        <v>7.2949999999999999</v>
      </c>
      <c r="Y33">
        <v>10.339</v>
      </c>
      <c r="Z33">
        <v>12.125999999999999</v>
      </c>
      <c r="AA33">
        <v>11.471</v>
      </c>
      <c r="AB33">
        <v>12.548999999999999</v>
      </c>
      <c r="AC33">
        <v>11.617000000000001</v>
      </c>
      <c r="AD33">
        <v>4.258</v>
      </c>
      <c r="AE33">
        <v>12.422000000000001</v>
      </c>
      <c r="AF33">
        <v>7.2859999999999996</v>
      </c>
      <c r="AG33">
        <v>12.554</v>
      </c>
      <c r="AH33" s="1">
        <v>16.207999999999998</v>
      </c>
      <c r="AI33" s="1"/>
      <c r="AJ33" s="1"/>
      <c r="AK33" s="1"/>
      <c r="AL33" s="1"/>
      <c r="AM33" s="1"/>
      <c r="AN33" s="1"/>
      <c r="AO33" s="1"/>
      <c r="AP33" s="1"/>
      <c r="AQ33" s="1"/>
      <c r="AR33" s="1"/>
      <c r="AS33" s="1"/>
      <c r="AT33" s="1"/>
      <c r="AU33" s="1"/>
      <c r="AV33" s="1"/>
      <c r="AW33" s="1"/>
      <c r="AX33" s="1"/>
      <c r="AY33" s="1"/>
    </row>
    <row r="34" spans="1:51" ht="14.65" customHeight="1" x14ac:dyDescent="0.25">
      <c r="A34" s="226">
        <v>46266</v>
      </c>
      <c r="B34" s="214"/>
      <c r="C34" s="204">
        <v>16</v>
      </c>
      <c r="D34" s="210">
        <v>16</v>
      </c>
      <c r="E34">
        <v>18.942</v>
      </c>
      <c r="F34">
        <v>14.651</v>
      </c>
      <c r="G34">
        <v>14.016</v>
      </c>
      <c r="H34">
        <v>8.1</v>
      </c>
      <c r="I34">
        <v>24.183</v>
      </c>
      <c r="J34">
        <v>10.516999999999999</v>
      </c>
      <c r="K34">
        <v>27.567</v>
      </c>
      <c r="L34">
        <v>7.032</v>
      </c>
      <c r="M34">
        <v>9.8889999999999993</v>
      </c>
      <c r="N34">
        <v>9.4710000000000001</v>
      </c>
      <c r="O34">
        <v>20.045999999999999</v>
      </c>
      <c r="P34">
        <v>16.216999999999999</v>
      </c>
      <c r="Q34">
        <v>12.06</v>
      </c>
      <c r="R34">
        <v>12.41</v>
      </c>
      <c r="S34">
        <v>17.768000000000001</v>
      </c>
      <c r="T34">
        <v>13.353999999999999</v>
      </c>
      <c r="U34">
        <v>6.7990000000000004</v>
      </c>
      <c r="V34">
        <v>9.1950000000000003</v>
      </c>
      <c r="W34">
        <v>8.4499999999999993</v>
      </c>
      <c r="X34">
        <v>5.8319999999999999</v>
      </c>
      <c r="Y34">
        <v>27.876000000000001</v>
      </c>
      <c r="Z34">
        <v>14.393000000000001</v>
      </c>
      <c r="AA34">
        <v>9.0890000000000004</v>
      </c>
      <c r="AB34">
        <v>10.023999999999999</v>
      </c>
      <c r="AC34">
        <v>6.8049999999999997</v>
      </c>
      <c r="AD34">
        <v>3.6680000000000001</v>
      </c>
      <c r="AE34">
        <v>6.915</v>
      </c>
      <c r="AF34">
        <v>5.9269999999999996</v>
      </c>
      <c r="AG34">
        <v>26.478999999999999</v>
      </c>
      <c r="AH34" s="1">
        <v>13.18</v>
      </c>
      <c r="AI34" s="1"/>
      <c r="AJ34" s="1"/>
      <c r="AK34" s="1"/>
      <c r="AL34" s="1"/>
      <c r="AM34" s="1"/>
      <c r="AN34" s="1"/>
      <c r="AO34" s="1"/>
      <c r="AP34" s="1"/>
      <c r="AQ34" s="1"/>
      <c r="AR34" s="1"/>
      <c r="AS34" s="1"/>
      <c r="AT34" s="1"/>
      <c r="AU34" s="1"/>
      <c r="AV34" s="1"/>
      <c r="AW34" s="1"/>
      <c r="AX34" s="1"/>
      <c r="AY34" s="1"/>
    </row>
    <row r="35" spans="1:51" ht="14.65" customHeight="1" x14ac:dyDescent="0.25">
      <c r="A35" s="226">
        <v>46296</v>
      </c>
      <c r="B35" s="214"/>
      <c r="C35" s="204">
        <v>10</v>
      </c>
      <c r="D35" s="210">
        <v>13</v>
      </c>
      <c r="E35">
        <v>10.361000000000001</v>
      </c>
      <c r="F35">
        <v>11.407</v>
      </c>
      <c r="G35">
        <v>11.965</v>
      </c>
      <c r="H35">
        <v>12.458</v>
      </c>
      <c r="I35">
        <v>28.687999999999999</v>
      </c>
      <c r="J35">
        <v>9.8420000000000005</v>
      </c>
      <c r="K35">
        <v>12.385</v>
      </c>
      <c r="L35">
        <v>7.3739999999999997</v>
      </c>
      <c r="M35">
        <v>7.1449999999999996</v>
      </c>
      <c r="N35">
        <v>9.9879999999999995</v>
      </c>
      <c r="O35">
        <v>9.7989999999999995</v>
      </c>
      <c r="P35">
        <v>21.11</v>
      </c>
      <c r="Q35">
        <v>20.658999999999999</v>
      </c>
      <c r="R35">
        <v>34.154000000000003</v>
      </c>
      <c r="S35">
        <v>16.352</v>
      </c>
      <c r="T35">
        <v>9.9429999999999996</v>
      </c>
      <c r="U35">
        <v>7.3869999999999996</v>
      </c>
      <c r="V35">
        <v>11.951000000000001</v>
      </c>
      <c r="W35">
        <v>10.762</v>
      </c>
      <c r="X35">
        <v>5.1070000000000002</v>
      </c>
      <c r="Y35">
        <v>17.64</v>
      </c>
      <c r="Z35">
        <v>23.925000000000001</v>
      </c>
      <c r="AA35">
        <v>9.52</v>
      </c>
      <c r="AB35">
        <v>9.6229999999999993</v>
      </c>
      <c r="AC35">
        <v>7.7869999999999999</v>
      </c>
      <c r="AD35">
        <v>4.5</v>
      </c>
      <c r="AE35">
        <v>5.9560000000000004</v>
      </c>
      <c r="AF35">
        <v>5.6630000000000003</v>
      </c>
      <c r="AG35">
        <v>11.054</v>
      </c>
      <c r="AH35" s="1">
        <v>7.8</v>
      </c>
      <c r="AI35" s="1"/>
      <c r="AJ35" s="1"/>
      <c r="AK35" s="1"/>
      <c r="AL35" s="1"/>
      <c r="AM35" s="1"/>
      <c r="AN35" s="1"/>
      <c r="AO35" s="1"/>
      <c r="AP35" s="1"/>
      <c r="AQ35" s="1"/>
      <c r="AR35" s="1"/>
      <c r="AS35" s="1"/>
      <c r="AT35" s="1"/>
      <c r="AU35" s="1"/>
      <c r="AV35" s="1"/>
      <c r="AW35" s="1"/>
      <c r="AX35" s="1"/>
      <c r="AY35" s="1"/>
    </row>
    <row r="36" spans="1:51" ht="15" x14ac:dyDescent="0.25">
      <c r="A36" s="226">
        <v>46327</v>
      </c>
      <c r="B36" s="214"/>
      <c r="C36" s="204">
        <v>8</v>
      </c>
      <c r="D36" s="211">
        <v>9</v>
      </c>
      <c r="E36">
        <v>7.008</v>
      </c>
      <c r="F36">
        <v>8.33</v>
      </c>
      <c r="G36">
        <v>8.4990000000000006</v>
      </c>
      <c r="H36">
        <v>7.8609999999999998</v>
      </c>
      <c r="I36">
        <v>12.268000000000001</v>
      </c>
      <c r="J36">
        <v>8.51</v>
      </c>
      <c r="K36">
        <v>7.3159999999999998</v>
      </c>
      <c r="L36">
        <v>5.7939999999999996</v>
      </c>
      <c r="M36">
        <v>6.0990000000000002</v>
      </c>
      <c r="N36">
        <v>5.9880000000000004</v>
      </c>
      <c r="O36">
        <v>5.98</v>
      </c>
      <c r="P36">
        <v>11.34</v>
      </c>
      <c r="Q36">
        <v>13.813000000000001</v>
      </c>
      <c r="R36">
        <v>13.946999999999999</v>
      </c>
      <c r="S36">
        <v>8.4169999999999998</v>
      </c>
      <c r="T36">
        <v>8.5990000000000002</v>
      </c>
      <c r="U36">
        <v>6.7240000000000002</v>
      </c>
      <c r="V36">
        <v>8.6760000000000002</v>
      </c>
      <c r="W36">
        <v>7.8150000000000004</v>
      </c>
      <c r="X36">
        <v>4.452</v>
      </c>
      <c r="Y36">
        <v>8.7739999999999991</v>
      </c>
      <c r="Z36">
        <v>10.951000000000001</v>
      </c>
      <c r="AA36">
        <v>7.0350000000000001</v>
      </c>
      <c r="AB36">
        <v>6.1219999999999999</v>
      </c>
      <c r="AC36">
        <v>5.9669999999999996</v>
      </c>
      <c r="AD36">
        <v>4.1740000000000004</v>
      </c>
      <c r="AE36" s="1">
        <v>5.2610000000000001</v>
      </c>
      <c r="AF36">
        <v>6.2160000000000002</v>
      </c>
      <c r="AG36">
        <v>6.7750000000000004</v>
      </c>
      <c r="AH36">
        <v>5.9889999999999999</v>
      </c>
      <c r="AI36" s="1"/>
      <c r="AJ36" s="1"/>
      <c r="AK36" s="1"/>
      <c r="AL36" s="1"/>
      <c r="AM36" s="1"/>
      <c r="AN36" s="1"/>
      <c r="AO36" s="1"/>
      <c r="AP36" s="1"/>
      <c r="AQ36" s="1"/>
      <c r="AR36" s="1"/>
      <c r="AS36" s="1"/>
      <c r="AT36" s="1"/>
      <c r="AU36" s="1"/>
      <c r="AV36" s="1"/>
      <c r="AW36" s="1"/>
      <c r="AX36" s="1"/>
      <c r="AY36" s="1"/>
    </row>
    <row r="37" spans="1:51" ht="15" x14ac:dyDescent="0.25">
      <c r="A37" s="226">
        <v>46357</v>
      </c>
      <c r="B37" s="216"/>
      <c r="C37" s="208">
        <v>7</v>
      </c>
      <c r="D37" s="211">
        <v>7</v>
      </c>
      <c r="E37">
        <v>6.024</v>
      </c>
      <c r="F37">
        <v>5.9329999999999998</v>
      </c>
      <c r="G37">
        <v>7.0540000000000003</v>
      </c>
      <c r="H37">
        <v>5.9320000000000004</v>
      </c>
      <c r="I37">
        <v>7.6840000000000002</v>
      </c>
      <c r="J37">
        <v>7.0789999999999997</v>
      </c>
      <c r="K37">
        <v>6.0259999999999998</v>
      </c>
      <c r="L37">
        <v>4.8239999999999998</v>
      </c>
      <c r="M37">
        <v>5.2249999999999996</v>
      </c>
      <c r="N37">
        <v>4.6079999999999997</v>
      </c>
      <c r="O37">
        <v>5.0949999999999998</v>
      </c>
      <c r="P37">
        <v>7.1440000000000001</v>
      </c>
      <c r="Q37">
        <v>8.359</v>
      </c>
      <c r="R37">
        <v>8.0570000000000004</v>
      </c>
      <c r="S37">
        <v>6.4930000000000003</v>
      </c>
      <c r="T37">
        <v>6.7969999999999997</v>
      </c>
      <c r="U37">
        <v>5.1749999999999998</v>
      </c>
      <c r="V37">
        <v>5.7110000000000003</v>
      </c>
      <c r="W37">
        <v>6.0570000000000004</v>
      </c>
      <c r="X37">
        <v>4.3470000000000004</v>
      </c>
      <c r="Y37">
        <v>6.0090000000000003</v>
      </c>
      <c r="Z37">
        <v>7.1950000000000003</v>
      </c>
      <c r="AA37">
        <v>5.6779999999999999</v>
      </c>
      <c r="AB37">
        <v>5.0640000000000001</v>
      </c>
      <c r="AC37">
        <v>5.5819999999999999</v>
      </c>
      <c r="AD37">
        <v>3.38</v>
      </c>
      <c r="AE37" s="1">
        <v>4.9969999999999999</v>
      </c>
      <c r="AF37">
        <v>5.17</v>
      </c>
      <c r="AG37">
        <v>5.5289999999999999</v>
      </c>
      <c r="AH37">
        <v>5.27</v>
      </c>
      <c r="AI37" s="1"/>
      <c r="AJ37" s="1"/>
      <c r="AK37" s="1"/>
      <c r="AL37" s="1"/>
      <c r="AM37" s="1"/>
      <c r="AN37" s="1"/>
      <c r="AO37" s="1"/>
      <c r="AP37" s="1"/>
      <c r="AQ37" s="1"/>
      <c r="AR37" s="1"/>
      <c r="AS37" s="1"/>
      <c r="AT37" s="1"/>
      <c r="AU37" s="1"/>
      <c r="AV37" s="1"/>
      <c r="AW37" s="1"/>
      <c r="AX37" s="1"/>
      <c r="AY37" s="1"/>
    </row>
    <row r="38" spans="1:51" ht="15" x14ac:dyDescent="0.25">
      <c r="A38" s="226">
        <v>46388</v>
      </c>
      <c r="B38" s="216"/>
      <c r="C38" s="208">
        <v>6</v>
      </c>
      <c r="D38" s="211">
        <v>6</v>
      </c>
      <c r="E38">
        <v>5.492</v>
      </c>
      <c r="F38">
        <v>5.0750000000000002</v>
      </c>
      <c r="G38">
        <v>5.8550000000000004</v>
      </c>
      <c r="H38">
        <v>4.84</v>
      </c>
      <c r="I38">
        <v>6.2</v>
      </c>
      <c r="J38">
        <v>5.61</v>
      </c>
      <c r="K38">
        <v>5.5220000000000002</v>
      </c>
      <c r="L38">
        <v>4.3780000000000001</v>
      </c>
      <c r="M38">
        <v>4.7439999999999998</v>
      </c>
      <c r="N38">
        <v>3.9009999999999998</v>
      </c>
      <c r="O38">
        <v>4.3929999999999998</v>
      </c>
      <c r="P38">
        <v>6.3570000000000002</v>
      </c>
      <c r="Q38">
        <v>6.6189999999999998</v>
      </c>
      <c r="R38">
        <v>6.0460000000000003</v>
      </c>
      <c r="S38">
        <v>5.3079999999999998</v>
      </c>
      <c r="T38">
        <v>5.4790000000000001</v>
      </c>
      <c r="U38">
        <v>4.452</v>
      </c>
      <c r="V38">
        <v>4.6529999999999996</v>
      </c>
      <c r="W38">
        <v>5.54</v>
      </c>
      <c r="X38">
        <v>3.9430000000000001</v>
      </c>
      <c r="Y38">
        <v>5.0010000000000003</v>
      </c>
      <c r="Z38">
        <v>6.0410000000000004</v>
      </c>
      <c r="AA38">
        <v>4.7969999999999997</v>
      </c>
      <c r="AB38">
        <v>4.5640000000000001</v>
      </c>
      <c r="AC38">
        <v>4.8380000000000001</v>
      </c>
      <c r="AD38">
        <v>3.004</v>
      </c>
      <c r="AE38" s="1">
        <v>4.6369999999999996</v>
      </c>
      <c r="AF38">
        <v>4.1959999999999997</v>
      </c>
      <c r="AG38">
        <v>4.8040000000000003</v>
      </c>
      <c r="AH38">
        <v>4.6929999999999996</v>
      </c>
      <c r="AI38" s="1"/>
      <c r="AJ38" s="1"/>
      <c r="AK38" s="1"/>
      <c r="AL38" s="1"/>
      <c r="AM38" s="1"/>
      <c r="AN38" s="1"/>
      <c r="AO38" s="1"/>
      <c r="AP38" s="1"/>
      <c r="AQ38" s="1"/>
      <c r="AR38" s="1"/>
      <c r="AS38" s="1"/>
      <c r="AT38" s="1"/>
      <c r="AU38" s="1"/>
      <c r="AV38" s="1"/>
      <c r="AW38" s="1"/>
      <c r="AX38" s="1"/>
      <c r="AY38" s="1"/>
    </row>
    <row r="39" spans="1:51" ht="15" x14ac:dyDescent="0.25">
      <c r="A39" s="226">
        <v>46419</v>
      </c>
      <c r="B39" s="216"/>
      <c r="C39" s="208">
        <v>5</v>
      </c>
      <c r="D39" s="211">
        <v>5</v>
      </c>
      <c r="E39">
        <v>4.5389999999999997</v>
      </c>
      <c r="F39">
        <v>5.6269999999999998</v>
      </c>
      <c r="G39">
        <v>6.17</v>
      </c>
      <c r="H39">
        <v>3.927</v>
      </c>
      <c r="I39">
        <v>5.0030000000000001</v>
      </c>
      <c r="J39">
        <v>4.9169999999999998</v>
      </c>
      <c r="K39">
        <v>5.0119999999999996</v>
      </c>
      <c r="L39">
        <v>3.5870000000000002</v>
      </c>
      <c r="M39">
        <v>4.0839999999999996</v>
      </c>
      <c r="N39">
        <v>3.726</v>
      </c>
      <c r="O39">
        <v>3.714</v>
      </c>
      <c r="P39">
        <v>5.2249999999999996</v>
      </c>
      <c r="Q39">
        <v>5.2670000000000003</v>
      </c>
      <c r="R39">
        <v>5.867</v>
      </c>
      <c r="S39">
        <v>4.173</v>
      </c>
      <c r="T39">
        <v>4.7560000000000002</v>
      </c>
      <c r="U39">
        <v>3.6520000000000001</v>
      </c>
      <c r="V39">
        <v>3.794</v>
      </c>
      <c r="W39">
        <v>4.2039999999999997</v>
      </c>
      <c r="X39">
        <v>3.4590000000000001</v>
      </c>
      <c r="Y39">
        <v>4.76</v>
      </c>
      <c r="Z39">
        <v>7.0149999999999997</v>
      </c>
      <c r="AA39">
        <v>5.3559999999999999</v>
      </c>
      <c r="AB39">
        <v>4.47</v>
      </c>
      <c r="AC39">
        <v>4.399</v>
      </c>
      <c r="AD39">
        <v>2.4889999999999999</v>
      </c>
      <c r="AE39" s="1">
        <v>3.9529999999999998</v>
      </c>
      <c r="AF39">
        <v>3.899</v>
      </c>
      <c r="AG39">
        <v>4.2590000000000003</v>
      </c>
      <c r="AH39">
        <v>3.8759999999999999</v>
      </c>
      <c r="AI39" s="1"/>
      <c r="AJ39" s="1"/>
      <c r="AK39" s="1"/>
      <c r="AL39" s="1"/>
      <c r="AM39" s="1"/>
      <c r="AN39" s="1"/>
      <c r="AO39" s="1"/>
      <c r="AP39" s="1"/>
      <c r="AQ39" s="1"/>
      <c r="AR39" s="1"/>
      <c r="AS39" s="1"/>
      <c r="AT39" s="1"/>
      <c r="AU39" s="1"/>
      <c r="AV39" s="1"/>
      <c r="AW39" s="1"/>
      <c r="AX39" s="1"/>
      <c r="AY39" s="1"/>
    </row>
    <row r="40" spans="1:51" ht="15" x14ac:dyDescent="0.25">
      <c r="A40" s="226">
        <v>46447</v>
      </c>
      <c r="B40" s="216"/>
      <c r="C40" s="208">
        <v>10</v>
      </c>
      <c r="D40" s="211">
        <v>10</v>
      </c>
      <c r="E40">
        <v>8.7240000000000002</v>
      </c>
      <c r="F40">
        <v>10.929</v>
      </c>
      <c r="G40">
        <v>7.0140000000000002</v>
      </c>
      <c r="H40">
        <v>12.608000000000001</v>
      </c>
      <c r="I40">
        <v>7.8849999999999998</v>
      </c>
      <c r="J40">
        <v>7.9749999999999996</v>
      </c>
      <c r="K40">
        <v>6.2069999999999999</v>
      </c>
      <c r="L40">
        <v>6.7329999999999997</v>
      </c>
      <c r="M40">
        <v>5.1740000000000004</v>
      </c>
      <c r="N40">
        <v>5.5149999999999997</v>
      </c>
      <c r="O40">
        <v>11.728</v>
      </c>
      <c r="P40">
        <v>9.0039999999999996</v>
      </c>
      <c r="Q40">
        <v>6.8049999999999997</v>
      </c>
      <c r="R40">
        <v>17.045000000000002</v>
      </c>
      <c r="S40">
        <v>5.1369999999999996</v>
      </c>
      <c r="T40">
        <v>8.218</v>
      </c>
      <c r="U40">
        <v>4.0149999999999997</v>
      </c>
      <c r="V40">
        <v>5.734</v>
      </c>
      <c r="W40">
        <v>7.8920000000000003</v>
      </c>
      <c r="X40">
        <v>4.68</v>
      </c>
      <c r="Y40">
        <v>7.556</v>
      </c>
      <c r="Z40">
        <v>12.343</v>
      </c>
      <c r="AA40">
        <v>8.2260000000000009</v>
      </c>
      <c r="AB40">
        <v>11.345000000000001</v>
      </c>
      <c r="AC40">
        <v>5.0789999999999997</v>
      </c>
      <c r="AD40">
        <v>3.1749999999999998</v>
      </c>
      <c r="AE40" s="1">
        <v>5.5839999999999996</v>
      </c>
      <c r="AF40">
        <v>4.1440000000000001</v>
      </c>
      <c r="AG40">
        <v>5.8609999999999998</v>
      </c>
      <c r="AH40">
        <v>6.0739999999999998</v>
      </c>
      <c r="AI40" s="1"/>
      <c r="AJ40" s="1"/>
      <c r="AK40" s="1"/>
      <c r="AL40" s="1"/>
      <c r="AM40" s="1"/>
      <c r="AN40" s="1"/>
      <c r="AO40" s="1"/>
      <c r="AP40" s="1"/>
      <c r="AQ40" s="1"/>
      <c r="AR40" s="1"/>
      <c r="AS40" s="1"/>
      <c r="AT40" s="1"/>
      <c r="AU40" s="1"/>
      <c r="AV40" s="1"/>
      <c r="AW40" s="1"/>
      <c r="AX40" s="1"/>
      <c r="AY40" s="1"/>
    </row>
    <row r="41" spans="1:51" ht="15" x14ac:dyDescent="0.25">
      <c r="A41" s="226">
        <v>46478</v>
      </c>
      <c r="B41" s="216"/>
      <c r="C41" s="208">
        <v>23</v>
      </c>
      <c r="D41" s="211">
        <v>23</v>
      </c>
      <c r="E41">
        <v>26.8</v>
      </c>
      <c r="F41">
        <v>17.545999999999999</v>
      </c>
      <c r="G41">
        <v>17.812999999999999</v>
      </c>
      <c r="H41">
        <v>24.890999999999998</v>
      </c>
      <c r="I41">
        <v>14.339</v>
      </c>
      <c r="J41">
        <v>15.622</v>
      </c>
      <c r="K41">
        <v>25.052</v>
      </c>
      <c r="L41">
        <v>26.387</v>
      </c>
      <c r="M41">
        <v>16.032</v>
      </c>
      <c r="N41">
        <v>15.632</v>
      </c>
      <c r="O41">
        <v>36.741999999999997</v>
      </c>
      <c r="P41">
        <v>29.643000000000001</v>
      </c>
      <c r="Q41">
        <v>25.433</v>
      </c>
      <c r="R41">
        <v>25.779</v>
      </c>
      <c r="S41">
        <v>13.391999999999999</v>
      </c>
      <c r="T41">
        <v>16.042000000000002</v>
      </c>
      <c r="U41">
        <v>13.269</v>
      </c>
      <c r="V41">
        <v>14.423</v>
      </c>
      <c r="W41">
        <v>33.058999999999997</v>
      </c>
      <c r="X41">
        <v>9.0779999999999994</v>
      </c>
      <c r="Y41">
        <v>20.704000000000001</v>
      </c>
      <c r="Z41">
        <v>18.309000000000001</v>
      </c>
      <c r="AA41">
        <v>17.445</v>
      </c>
      <c r="AB41">
        <v>26.100999999999999</v>
      </c>
      <c r="AC41">
        <v>12.334</v>
      </c>
      <c r="AD41">
        <v>17.395</v>
      </c>
      <c r="AE41" s="1">
        <v>11.843999999999999</v>
      </c>
      <c r="AF41">
        <v>8.4160000000000004</v>
      </c>
      <c r="AG41">
        <v>28.706</v>
      </c>
      <c r="AH41">
        <v>16.096</v>
      </c>
      <c r="AI41" s="1"/>
      <c r="AJ41" s="1"/>
      <c r="AK41" s="1"/>
      <c r="AL41" s="1"/>
      <c r="AM41" s="1"/>
      <c r="AN41" s="1"/>
      <c r="AO41" s="1"/>
      <c r="AP41" s="1"/>
      <c r="AQ41" s="1"/>
      <c r="AR41" s="1"/>
      <c r="AS41" s="1"/>
      <c r="AT41" s="1"/>
      <c r="AU41" s="1"/>
      <c r="AV41" s="1"/>
      <c r="AW41" s="1"/>
      <c r="AX41" s="1"/>
      <c r="AY41" s="1"/>
    </row>
    <row r="42" spans="1:51" ht="15" x14ac:dyDescent="0.25">
      <c r="A42" s="226">
        <v>46508</v>
      </c>
      <c r="B42" s="216"/>
      <c r="C42" s="208">
        <v>68</v>
      </c>
      <c r="D42" s="211">
        <v>68</v>
      </c>
      <c r="E42">
        <v>71.680000000000007</v>
      </c>
      <c r="F42">
        <v>54.902999999999999</v>
      </c>
      <c r="G42">
        <v>65.808000000000007</v>
      </c>
      <c r="H42">
        <v>91.506</v>
      </c>
      <c r="I42">
        <v>62.591999999999999</v>
      </c>
      <c r="J42">
        <v>64.629000000000005</v>
      </c>
      <c r="K42">
        <v>64.373999999999995</v>
      </c>
      <c r="L42">
        <v>108.6</v>
      </c>
      <c r="M42">
        <v>27.084</v>
      </c>
      <c r="N42">
        <v>58.771000000000001</v>
      </c>
      <c r="O42">
        <v>85.629000000000005</v>
      </c>
      <c r="P42">
        <v>109.83499999999999</v>
      </c>
      <c r="Q42">
        <v>66.599999999999994</v>
      </c>
      <c r="R42">
        <v>77.802000000000007</v>
      </c>
      <c r="S42">
        <v>73.784000000000006</v>
      </c>
      <c r="T42">
        <v>93.843999999999994</v>
      </c>
      <c r="U42">
        <v>46.143000000000001</v>
      </c>
      <c r="V42">
        <v>51.750999999999998</v>
      </c>
      <c r="W42">
        <v>63.991999999999997</v>
      </c>
      <c r="X42">
        <v>40.585999999999999</v>
      </c>
      <c r="Y42">
        <v>59.484000000000002</v>
      </c>
      <c r="Z42">
        <v>48.694000000000003</v>
      </c>
      <c r="AA42">
        <v>50.508000000000003</v>
      </c>
      <c r="AB42">
        <v>59.966999999999999</v>
      </c>
      <c r="AC42">
        <v>36.136000000000003</v>
      </c>
      <c r="AD42">
        <v>58.106999999999999</v>
      </c>
      <c r="AE42" s="1">
        <v>61.225999999999999</v>
      </c>
      <c r="AF42">
        <v>44.661999999999999</v>
      </c>
      <c r="AG42">
        <v>83.022999999999996</v>
      </c>
      <c r="AH42">
        <v>88.037999999999997</v>
      </c>
      <c r="AI42" s="1"/>
      <c r="AJ42" s="1"/>
      <c r="AK42" s="1"/>
      <c r="AL42" s="1"/>
      <c r="AM42" s="1"/>
      <c r="AN42" s="1"/>
      <c r="AO42" s="1"/>
      <c r="AP42" s="1"/>
      <c r="AQ42" s="1"/>
      <c r="AR42" s="1"/>
      <c r="AS42" s="1"/>
      <c r="AT42" s="1"/>
      <c r="AU42" s="1"/>
      <c r="AV42" s="1"/>
      <c r="AW42" s="1"/>
      <c r="AX42" s="1"/>
      <c r="AY42" s="1"/>
    </row>
    <row r="43" spans="1:51" ht="15" x14ac:dyDescent="0.25">
      <c r="A43" s="226">
        <v>46539</v>
      </c>
      <c r="B43" s="216"/>
      <c r="C43" s="208">
        <v>62</v>
      </c>
      <c r="D43" s="211">
        <v>62</v>
      </c>
      <c r="E43">
        <v>68.308999999999997</v>
      </c>
      <c r="F43">
        <v>123.611</v>
      </c>
      <c r="G43">
        <v>33.582999999999998</v>
      </c>
      <c r="H43">
        <v>119.961</v>
      </c>
      <c r="I43">
        <v>57.904000000000003</v>
      </c>
      <c r="J43">
        <v>103.762</v>
      </c>
      <c r="K43">
        <v>31.82</v>
      </c>
      <c r="L43">
        <v>67.209999999999994</v>
      </c>
      <c r="M43">
        <v>12.073</v>
      </c>
      <c r="N43">
        <v>43.527000000000001</v>
      </c>
      <c r="O43">
        <v>47.798000000000002</v>
      </c>
      <c r="P43">
        <v>111.486</v>
      </c>
      <c r="Q43">
        <v>34.758000000000003</v>
      </c>
      <c r="R43">
        <v>59.256999999999998</v>
      </c>
      <c r="S43">
        <v>101.524</v>
      </c>
      <c r="T43">
        <v>49.62</v>
      </c>
      <c r="U43">
        <v>65.697999999999993</v>
      </c>
      <c r="V43">
        <v>95.478999999999999</v>
      </c>
      <c r="W43">
        <v>30.274999999999999</v>
      </c>
      <c r="X43">
        <v>32.933999999999997</v>
      </c>
      <c r="Y43">
        <v>78.408000000000001</v>
      </c>
      <c r="Z43">
        <v>93.456000000000003</v>
      </c>
      <c r="AA43">
        <v>77.713999999999999</v>
      </c>
      <c r="AB43">
        <v>78.748000000000005</v>
      </c>
      <c r="AC43">
        <v>12.242000000000001</v>
      </c>
      <c r="AD43">
        <v>124.71599999999999</v>
      </c>
      <c r="AE43" s="1">
        <v>39.875999999999998</v>
      </c>
      <c r="AF43">
        <v>77.051000000000002</v>
      </c>
      <c r="AG43">
        <v>49.027999999999999</v>
      </c>
      <c r="AH43">
        <v>108.62</v>
      </c>
      <c r="AI43" s="1"/>
      <c r="AJ43" s="1"/>
      <c r="AK43" s="1"/>
      <c r="AL43" s="1"/>
      <c r="AM43" s="1"/>
      <c r="AN43" s="1"/>
      <c r="AO43" s="1"/>
      <c r="AP43" s="1"/>
      <c r="AQ43" s="1"/>
      <c r="AR43" s="1"/>
      <c r="AS43" s="1"/>
      <c r="AT43" s="1"/>
      <c r="AU43" s="1"/>
      <c r="AV43" s="1"/>
      <c r="AW43" s="1"/>
      <c r="AX43" s="1"/>
      <c r="AY43" s="1"/>
    </row>
    <row r="44" spans="1:51" ht="15" x14ac:dyDescent="0.25">
      <c r="A44" s="226">
        <v>46569</v>
      </c>
      <c r="B44" s="216"/>
      <c r="C44" s="208">
        <v>21</v>
      </c>
      <c r="D44" s="211">
        <v>21</v>
      </c>
      <c r="E44">
        <v>15.842000000000001</v>
      </c>
      <c r="F44">
        <v>82.748999999999995</v>
      </c>
      <c r="G44">
        <v>13.701000000000001</v>
      </c>
      <c r="H44">
        <v>33.93</v>
      </c>
      <c r="I44">
        <v>26.102</v>
      </c>
      <c r="J44">
        <v>73.816000000000003</v>
      </c>
      <c r="K44">
        <v>9.2949999999999999</v>
      </c>
      <c r="L44">
        <v>20.16</v>
      </c>
      <c r="M44">
        <v>5.6920000000000002</v>
      </c>
      <c r="N44">
        <v>11.882999999999999</v>
      </c>
      <c r="O44">
        <v>17.899000000000001</v>
      </c>
      <c r="P44">
        <v>40.173999999999999</v>
      </c>
      <c r="Q44">
        <v>15.113</v>
      </c>
      <c r="R44">
        <v>18.936</v>
      </c>
      <c r="S44">
        <v>33.761000000000003</v>
      </c>
      <c r="T44">
        <v>16.634</v>
      </c>
      <c r="U44">
        <v>15.769</v>
      </c>
      <c r="V44">
        <v>30.359000000000002</v>
      </c>
      <c r="W44">
        <v>12.180999999999999</v>
      </c>
      <c r="X44">
        <v>11.281000000000001</v>
      </c>
      <c r="Y44">
        <v>18.016999999999999</v>
      </c>
      <c r="Z44">
        <v>23.957999999999998</v>
      </c>
      <c r="AA44">
        <v>16.670999999999999</v>
      </c>
      <c r="AB44">
        <v>19.225000000000001</v>
      </c>
      <c r="AC44">
        <v>5.57</v>
      </c>
      <c r="AD44">
        <v>52.997999999999998</v>
      </c>
      <c r="AE44" s="1">
        <v>11.525</v>
      </c>
      <c r="AF44">
        <v>28.972999999999999</v>
      </c>
      <c r="AG44">
        <v>19.364999999999998</v>
      </c>
      <c r="AH44">
        <v>39.014000000000003</v>
      </c>
      <c r="AI44" s="1"/>
      <c r="AJ44" s="1"/>
      <c r="AK44" s="1"/>
      <c r="AL44" s="1"/>
      <c r="AM44" s="1"/>
      <c r="AN44" s="1"/>
      <c r="AO44" s="1"/>
      <c r="AP44" s="1"/>
      <c r="AQ44" s="1"/>
      <c r="AR44" s="1"/>
      <c r="AS44" s="1"/>
      <c r="AT44" s="1"/>
      <c r="AU44" s="1"/>
      <c r="AV44" s="1"/>
      <c r="AW44" s="1"/>
      <c r="AX44" s="1"/>
      <c r="AY44" s="1"/>
    </row>
    <row r="45" spans="1:51" ht="15" x14ac:dyDescent="0.25">
      <c r="A45" s="226">
        <v>46600</v>
      </c>
      <c r="B45" s="216"/>
      <c r="C45" s="208">
        <v>15</v>
      </c>
      <c r="D45" s="211">
        <v>15</v>
      </c>
      <c r="E45">
        <v>9.5510000000000002</v>
      </c>
      <c r="F45">
        <v>23.716000000000001</v>
      </c>
      <c r="G45">
        <v>7.9610000000000003</v>
      </c>
      <c r="H45">
        <v>25.95</v>
      </c>
      <c r="I45">
        <v>13.077</v>
      </c>
      <c r="J45">
        <v>44.997</v>
      </c>
      <c r="K45">
        <v>7.2990000000000004</v>
      </c>
      <c r="L45">
        <v>21.655000000000001</v>
      </c>
      <c r="M45">
        <v>4.8280000000000003</v>
      </c>
      <c r="N45">
        <v>9.7080000000000002</v>
      </c>
      <c r="O45">
        <v>7.7619999999999996</v>
      </c>
      <c r="P45">
        <v>20.100999999999999</v>
      </c>
      <c r="Q45">
        <v>11.952999999999999</v>
      </c>
      <c r="R45">
        <v>28.998000000000001</v>
      </c>
      <c r="S45">
        <v>14.337</v>
      </c>
      <c r="T45">
        <v>7.32</v>
      </c>
      <c r="U45">
        <v>11.875999999999999</v>
      </c>
      <c r="V45">
        <v>11.897</v>
      </c>
      <c r="W45">
        <v>7.3019999999999996</v>
      </c>
      <c r="X45">
        <v>10.361000000000001</v>
      </c>
      <c r="Y45">
        <v>12.446999999999999</v>
      </c>
      <c r="Z45">
        <v>11.462</v>
      </c>
      <c r="AA45">
        <v>12.576000000000001</v>
      </c>
      <c r="AB45">
        <v>11.618</v>
      </c>
      <c r="AC45">
        <v>4.2859999999999996</v>
      </c>
      <c r="AD45">
        <v>12.46</v>
      </c>
      <c r="AE45" s="1">
        <v>7.266</v>
      </c>
      <c r="AF45">
        <v>12.590999999999999</v>
      </c>
      <c r="AG45">
        <v>16.010000000000002</v>
      </c>
      <c r="AH45">
        <v>15.507999999999999</v>
      </c>
      <c r="AI45" s="1"/>
      <c r="AJ45" s="1"/>
      <c r="AK45" s="1"/>
      <c r="AL45" s="1"/>
      <c r="AM45" s="1"/>
      <c r="AN45" s="1"/>
      <c r="AO45" s="1"/>
      <c r="AP45" s="1"/>
      <c r="AQ45" s="1"/>
      <c r="AR45" s="1"/>
      <c r="AS45" s="1"/>
      <c r="AT45" s="1"/>
      <c r="AU45" s="1"/>
      <c r="AV45" s="1"/>
      <c r="AW45" s="1"/>
      <c r="AX45" s="1"/>
      <c r="AY45" s="1"/>
    </row>
    <row r="46" spans="1:51" ht="15" x14ac:dyDescent="0.25">
      <c r="A46" s="226">
        <v>46631</v>
      </c>
      <c r="B46" s="216"/>
      <c r="C46" s="208">
        <v>16</v>
      </c>
      <c r="D46" s="211">
        <v>16</v>
      </c>
      <c r="E46">
        <v>14.605</v>
      </c>
      <c r="F46">
        <v>14.051</v>
      </c>
      <c r="G46">
        <v>8.1029999999999998</v>
      </c>
      <c r="H46">
        <v>24.221</v>
      </c>
      <c r="I46">
        <v>10.617000000000001</v>
      </c>
      <c r="J46">
        <v>27.628</v>
      </c>
      <c r="K46">
        <v>7.0469999999999997</v>
      </c>
      <c r="L46">
        <v>9.8940000000000001</v>
      </c>
      <c r="M46">
        <v>9.33</v>
      </c>
      <c r="N46">
        <v>20.119</v>
      </c>
      <c r="O46">
        <v>16.201000000000001</v>
      </c>
      <c r="P46">
        <v>12.06</v>
      </c>
      <c r="Q46">
        <v>12.148</v>
      </c>
      <c r="R46">
        <v>17.856000000000002</v>
      </c>
      <c r="S46">
        <v>13.342000000000001</v>
      </c>
      <c r="T46">
        <v>6.8070000000000004</v>
      </c>
      <c r="U46">
        <v>9.6530000000000005</v>
      </c>
      <c r="V46">
        <v>8.4589999999999996</v>
      </c>
      <c r="W46">
        <v>5.8390000000000004</v>
      </c>
      <c r="X46">
        <v>27.905999999999999</v>
      </c>
      <c r="Y46">
        <v>12.57</v>
      </c>
      <c r="Z46">
        <v>9.08</v>
      </c>
      <c r="AA46">
        <v>10.045</v>
      </c>
      <c r="AB46">
        <v>6.806</v>
      </c>
      <c r="AC46">
        <v>3.69</v>
      </c>
      <c r="AD46">
        <v>6.9429999999999996</v>
      </c>
      <c r="AE46" s="1">
        <v>5.9119999999999999</v>
      </c>
      <c r="AF46">
        <v>26.529</v>
      </c>
      <c r="AG46">
        <v>13.601000000000001</v>
      </c>
      <c r="AH46">
        <v>18.940000000000001</v>
      </c>
      <c r="AI46" s="1"/>
      <c r="AJ46" s="1"/>
      <c r="AK46" s="1"/>
      <c r="AL46" s="1"/>
      <c r="AM46" s="1"/>
      <c r="AN46" s="1"/>
      <c r="AO46" s="1"/>
      <c r="AP46" s="1"/>
      <c r="AQ46" s="1"/>
      <c r="AR46" s="1"/>
      <c r="AS46" s="1"/>
      <c r="AT46" s="1"/>
      <c r="AU46" s="1"/>
      <c r="AV46" s="1"/>
      <c r="AW46" s="1"/>
      <c r="AX46" s="1"/>
      <c r="AY46" s="1"/>
    </row>
    <row r="47" spans="1:51" ht="15" x14ac:dyDescent="0.25">
      <c r="A47" s="226">
        <v>46661</v>
      </c>
      <c r="B47" s="216"/>
      <c r="C47" s="208">
        <v>10</v>
      </c>
      <c r="D47" s="211">
        <v>13</v>
      </c>
      <c r="E47">
        <v>11.504</v>
      </c>
      <c r="F47">
        <v>11.996</v>
      </c>
      <c r="G47">
        <v>12.461</v>
      </c>
      <c r="H47">
        <v>28.715</v>
      </c>
      <c r="I47">
        <v>9.8040000000000003</v>
      </c>
      <c r="J47">
        <v>12.423999999999999</v>
      </c>
      <c r="K47">
        <v>7.39</v>
      </c>
      <c r="L47">
        <v>7.15</v>
      </c>
      <c r="M47">
        <v>10.106</v>
      </c>
      <c r="N47">
        <v>9.8490000000000002</v>
      </c>
      <c r="O47">
        <v>21.093</v>
      </c>
      <c r="P47">
        <v>20.658000000000001</v>
      </c>
      <c r="Q47">
        <v>34.216000000000001</v>
      </c>
      <c r="R47">
        <v>16.425000000000001</v>
      </c>
      <c r="S47">
        <v>9.9339999999999993</v>
      </c>
      <c r="T47">
        <v>7.3949999999999996</v>
      </c>
      <c r="U47">
        <v>12.148</v>
      </c>
      <c r="V47">
        <v>10.773</v>
      </c>
      <c r="W47">
        <v>5.1139999999999999</v>
      </c>
      <c r="X47">
        <v>17.661999999999999</v>
      </c>
      <c r="Y47">
        <v>25.785</v>
      </c>
      <c r="Z47">
        <v>9.51</v>
      </c>
      <c r="AA47">
        <v>9.6419999999999995</v>
      </c>
      <c r="AB47">
        <v>7.7880000000000003</v>
      </c>
      <c r="AC47">
        <v>4.4450000000000003</v>
      </c>
      <c r="AD47">
        <v>5.9829999999999997</v>
      </c>
      <c r="AE47" s="1">
        <v>5.6479999999999997</v>
      </c>
      <c r="AF47">
        <v>11.087</v>
      </c>
      <c r="AG47">
        <v>7.9290000000000003</v>
      </c>
      <c r="AH47">
        <v>10.36</v>
      </c>
      <c r="AI47" s="1"/>
      <c r="AJ47" s="1"/>
      <c r="AK47" s="1"/>
      <c r="AL47" s="1"/>
      <c r="AM47" s="1"/>
      <c r="AN47" s="1"/>
      <c r="AO47" s="1"/>
      <c r="AP47" s="1"/>
      <c r="AQ47" s="1"/>
      <c r="AR47" s="1"/>
      <c r="AS47" s="1"/>
      <c r="AT47" s="1"/>
      <c r="AU47" s="1"/>
      <c r="AV47" s="1"/>
      <c r="AW47" s="1"/>
      <c r="AX47" s="1"/>
      <c r="AY47" s="1"/>
    </row>
    <row r="48" spans="1:51" ht="15" x14ac:dyDescent="0.25">
      <c r="A48" s="226">
        <v>46692</v>
      </c>
      <c r="B48" s="216"/>
      <c r="C48" s="208">
        <v>8</v>
      </c>
      <c r="D48" s="211">
        <v>9</v>
      </c>
      <c r="E48">
        <v>8.61</v>
      </c>
      <c r="F48">
        <v>8.5250000000000004</v>
      </c>
      <c r="G48">
        <v>7.8639999999999999</v>
      </c>
      <c r="H48">
        <v>12.287000000000001</v>
      </c>
      <c r="I48">
        <v>8.5790000000000006</v>
      </c>
      <c r="J48">
        <v>7.3490000000000002</v>
      </c>
      <c r="K48">
        <v>5.8079999999999998</v>
      </c>
      <c r="L48">
        <v>6.1029999999999998</v>
      </c>
      <c r="M48">
        <v>6.093</v>
      </c>
      <c r="N48">
        <v>6.0250000000000004</v>
      </c>
      <c r="O48">
        <v>11.327</v>
      </c>
      <c r="P48">
        <v>13.811999999999999</v>
      </c>
      <c r="Q48">
        <v>14.439</v>
      </c>
      <c r="R48">
        <v>8.4760000000000009</v>
      </c>
      <c r="S48">
        <v>8.5909999999999993</v>
      </c>
      <c r="T48">
        <v>6.7309999999999999</v>
      </c>
      <c r="U48">
        <v>8.9179999999999993</v>
      </c>
      <c r="V48">
        <v>7.8230000000000004</v>
      </c>
      <c r="W48">
        <v>4.4580000000000002</v>
      </c>
      <c r="X48">
        <v>8.7899999999999991</v>
      </c>
      <c r="Y48">
        <v>11.221</v>
      </c>
      <c r="Z48">
        <v>7.0270000000000001</v>
      </c>
      <c r="AA48">
        <v>6.1390000000000002</v>
      </c>
      <c r="AB48">
        <v>5.968</v>
      </c>
      <c r="AC48">
        <v>4.266</v>
      </c>
      <c r="AD48">
        <v>5.2850000000000001</v>
      </c>
      <c r="AE48" s="1">
        <v>6.2</v>
      </c>
      <c r="AF48">
        <v>6.8040000000000003</v>
      </c>
      <c r="AG48">
        <v>6.0270000000000001</v>
      </c>
      <c r="AH48">
        <v>7.0060000000000002</v>
      </c>
      <c r="AI48" s="1"/>
      <c r="AJ48" s="1"/>
      <c r="AK48" s="1"/>
      <c r="AL48" s="1"/>
      <c r="AM48" s="1"/>
      <c r="AN48" s="1"/>
      <c r="AO48" s="1"/>
      <c r="AP48" s="1"/>
      <c r="AQ48" s="1"/>
      <c r="AR48" s="1"/>
      <c r="AS48" s="1"/>
      <c r="AT48" s="1"/>
      <c r="AU48" s="1"/>
      <c r="AV48" s="1"/>
      <c r="AW48" s="1"/>
      <c r="AX48" s="1"/>
      <c r="AY48" s="1"/>
    </row>
    <row r="49" spans="1:1005" ht="15" x14ac:dyDescent="0.25">
      <c r="A49" s="226">
        <v>46722</v>
      </c>
      <c r="B49" s="216"/>
      <c r="C49" s="208">
        <v>7</v>
      </c>
      <c r="D49" s="211">
        <v>7</v>
      </c>
      <c r="E49">
        <v>6</v>
      </c>
      <c r="F49">
        <v>7.0780000000000003</v>
      </c>
      <c r="G49">
        <v>5.9349999999999996</v>
      </c>
      <c r="H49">
        <v>7.7009999999999996</v>
      </c>
      <c r="I49">
        <v>7.2290000000000001</v>
      </c>
      <c r="J49">
        <v>6.0570000000000004</v>
      </c>
      <c r="K49">
        <v>4.8360000000000003</v>
      </c>
      <c r="L49">
        <v>5.2290000000000001</v>
      </c>
      <c r="M49">
        <v>4.6710000000000003</v>
      </c>
      <c r="N49">
        <v>5.1379999999999999</v>
      </c>
      <c r="O49">
        <v>7.1340000000000003</v>
      </c>
      <c r="P49">
        <v>8.359</v>
      </c>
      <c r="Q49">
        <v>8.2159999999999993</v>
      </c>
      <c r="R49">
        <v>6.556</v>
      </c>
      <c r="S49">
        <v>6.7889999999999997</v>
      </c>
      <c r="T49">
        <v>5.1820000000000004</v>
      </c>
      <c r="U49">
        <v>5.8550000000000004</v>
      </c>
      <c r="V49">
        <v>6.0640000000000001</v>
      </c>
      <c r="W49">
        <v>4.3529999999999998</v>
      </c>
      <c r="X49">
        <v>6.0220000000000002</v>
      </c>
      <c r="Y49">
        <v>7.3380000000000001</v>
      </c>
      <c r="Z49">
        <v>5.6710000000000003</v>
      </c>
      <c r="AA49">
        <v>5.0789999999999997</v>
      </c>
      <c r="AB49">
        <v>5.5830000000000002</v>
      </c>
      <c r="AC49">
        <v>3.4140000000000001</v>
      </c>
      <c r="AD49">
        <v>5.0209999999999999</v>
      </c>
      <c r="AE49" s="1">
        <v>5.1550000000000002</v>
      </c>
      <c r="AF49">
        <v>5.556</v>
      </c>
      <c r="AG49">
        <v>5.3040000000000003</v>
      </c>
      <c r="AH49">
        <v>6.0229999999999997</v>
      </c>
      <c r="AI49" s="1"/>
      <c r="AJ49" s="1"/>
      <c r="AK49" s="1"/>
      <c r="AL49" s="1"/>
      <c r="AM49" s="1"/>
      <c r="AN49" s="1"/>
      <c r="AO49" s="1"/>
      <c r="AP49" s="1"/>
      <c r="AQ49" s="1"/>
      <c r="AR49" s="1"/>
      <c r="AS49" s="1"/>
      <c r="AT49" s="1"/>
      <c r="AU49" s="1"/>
      <c r="AV49" s="1"/>
      <c r="AW49" s="1"/>
      <c r="AX49" s="1"/>
      <c r="AY49" s="1"/>
    </row>
    <row r="50" spans="1:1005" ht="15" x14ac:dyDescent="0.25">
      <c r="A50" s="226">
        <v>46753</v>
      </c>
      <c r="B50" s="216"/>
      <c r="C50" s="208">
        <v>6</v>
      </c>
      <c r="D50" s="211">
        <v>6</v>
      </c>
      <c r="E50">
        <v>5.1109999999999998</v>
      </c>
      <c r="F50">
        <v>5.8780000000000001</v>
      </c>
      <c r="G50">
        <v>4.843</v>
      </c>
      <c r="H50">
        <v>6.2160000000000002</v>
      </c>
      <c r="I50">
        <v>5.6619999999999999</v>
      </c>
      <c r="J50">
        <v>5.5519999999999996</v>
      </c>
      <c r="K50">
        <v>4.3890000000000002</v>
      </c>
      <c r="L50">
        <v>4.7480000000000002</v>
      </c>
      <c r="M50">
        <v>3.9079999999999999</v>
      </c>
      <c r="N50">
        <v>4.43</v>
      </c>
      <c r="O50">
        <v>6.3470000000000004</v>
      </c>
      <c r="P50">
        <v>6.6180000000000003</v>
      </c>
      <c r="Q50">
        <v>6.1059999999999999</v>
      </c>
      <c r="R50">
        <v>5.3659999999999997</v>
      </c>
      <c r="S50">
        <v>5.4720000000000004</v>
      </c>
      <c r="T50">
        <v>4.4580000000000002</v>
      </c>
      <c r="U50">
        <v>4.7489999999999997</v>
      </c>
      <c r="V50">
        <v>5.5460000000000003</v>
      </c>
      <c r="W50">
        <v>3.948</v>
      </c>
      <c r="X50">
        <v>5.0129999999999999</v>
      </c>
      <c r="Y50">
        <v>6.08</v>
      </c>
      <c r="Z50">
        <v>4.7910000000000004</v>
      </c>
      <c r="AA50">
        <v>4.5789999999999997</v>
      </c>
      <c r="AB50">
        <v>4.8390000000000004</v>
      </c>
      <c r="AC50">
        <v>3.0270000000000001</v>
      </c>
      <c r="AD50">
        <v>4.6589999999999998</v>
      </c>
      <c r="AE50" s="1">
        <v>4.1840000000000002</v>
      </c>
      <c r="AF50">
        <v>4.8280000000000003</v>
      </c>
      <c r="AG50">
        <v>4.7110000000000003</v>
      </c>
      <c r="AH50">
        <v>5.4909999999999997</v>
      </c>
      <c r="AI50" s="1"/>
      <c r="AJ50" s="1"/>
      <c r="AK50" s="1"/>
      <c r="AL50" s="1"/>
      <c r="AM50" s="1"/>
      <c r="AN50" s="1"/>
      <c r="AO50" s="1"/>
      <c r="AP50" s="1"/>
      <c r="AQ50" s="1"/>
      <c r="AR50" s="1"/>
      <c r="AS50" s="1"/>
      <c r="AT50" s="1"/>
      <c r="AU50" s="1"/>
      <c r="AV50" s="1"/>
      <c r="AW50" s="1"/>
      <c r="AX50" s="1"/>
      <c r="AY50" s="1"/>
    </row>
    <row r="51" spans="1:1005" ht="15" x14ac:dyDescent="0.25">
      <c r="A51" s="226">
        <v>46784</v>
      </c>
      <c r="B51" s="216"/>
      <c r="C51" s="208">
        <v>5</v>
      </c>
      <c r="D51" s="211">
        <v>5</v>
      </c>
      <c r="E51">
        <v>5.8310000000000004</v>
      </c>
      <c r="F51">
        <v>6.4080000000000004</v>
      </c>
      <c r="G51">
        <v>4.0650000000000004</v>
      </c>
      <c r="H51">
        <v>5.1859999999999999</v>
      </c>
      <c r="I51">
        <v>5.1059999999999999</v>
      </c>
      <c r="J51">
        <v>5.2110000000000003</v>
      </c>
      <c r="K51">
        <v>3.722</v>
      </c>
      <c r="L51">
        <v>4.2370000000000001</v>
      </c>
      <c r="M51">
        <v>3.88</v>
      </c>
      <c r="N51">
        <v>3.92</v>
      </c>
      <c r="O51">
        <v>5.4009999999999998</v>
      </c>
      <c r="P51">
        <v>5.4809999999999999</v>
      </c>
      <c r="Q51">
        <v>6.1420000000000003</v>
      </c>
      <c r="R51">
        <v>4.3620000000000001</v>
      </c>
      <c r="S51">
        <v>4.9420000000000002</v>
      </c>
      <c r="T51">
        <v>3.7810000000000001</v>
      </c>
      <c r="U51">
        <v>3.9969999999999999</v>
      </c>
      <c r="V51">
        <v>4.3520000000000003</v>
      </c>
      <c r="W51">
        <v>3.5779999999999998</v>
      </c>
      <c r="X51">
        <v>5</v>
      </c>
      <c r="Y51">
        <v>7.2770000000000001</v>
      </c>
      <c r="Z51">
        <v>5.6109999999999998</v>
      </c>
      <c r="AA51">
        <v>4.6470000000000002</v>
      </c>
      <c r="AB51">
        <v>4.54</v>
      </c>
      <c r="AC51">
        <v>2.59</v>
      </c>
      <c r="AD51">
        <v>4.1120000000000001</v>
      </c>
      <c r="AE51" s="1">
        <v>4.03</v>
      </c>
      <c r="AF51">
        <v>4.4249999999999998</v>
      </c>
      <c r="AG51">
        <v>4.0220000000000002</v>
      </c>
      <c r="AH51">
        <v>4.6959999999999997</v>
      </c>
      <c r="AI51" s="1"/>
      <c r="AJ51" s="1"/>
      <c r="AK51" s="1"/>
      <c r="AL51" s="1"/>
      <c r="AM51" s="1"/>
      <c r="AN51" s="1"/>
      <c r="AO51" s="1"/>
      <c r="AP51" s="1"/>
      <c r="AQ51" s="1"/>
      <c r="AR51" s="1"/>
      <c r="AS51" s="1"/>
      <c r="AT51" s="1"/>
      <c r="AU51" s="1"/>
      <c r="AV51" s="1"/>
      <c r="AW51" s="1"/>
      <c r="AX51" s="1"/>
      <c r="AY51" s="1"/>
    </row>
    <row r="52" spans="1:1005" ht="15" x14ac:dyDescent="0.25">
      <c r="A52" s="226">
        <v>46813</v>
      </c>
      <c r="B52" s="216"/>
      <c r="C52" s="208">
        <v>10</v>
      </c>
      <c r="D52" s="211">
        <v>10</v>
      </c>
      <c r="E52">
        <v>11.083</v>
      </c>
      <c r="F52">
        <v>7.0750000000000002</v>
      </c>
      <c r="G52">
        <v>13.010999999999999</v>
      </c>
      <c r="H52">
        <v>7.9710000000000001</v>
      </c>
      <c r="I52">
        <v>8.0210000000000008</v>
      </c>
      <c r="J52">
        <v>6.3449999999999998</v>
      </c>
      <c r="K52">
        <v>6.8689999999999998</v>
      </c>
      <c r="L52">
        <v>5.2939999999999996</v>
      </c>
      <c r="M52">
        <v>5.5369999999999999</v>
      </c>
      <c r="N52">
        <v>12.076000000000001</v>
      </c>
      <c r="O52">
        <v>9.0410000000000004</v>
      </c>
      <c r="P52">
        <v>6.83</v>
      </c>
      <c r="Q52">
        <v>17.167000000000002</v>
      </c>
      <c r="R52">
        <v>5.3540000000000001</v>
      </c>
      <c r="S52">
        <v>8.1969999999999992</v>
      </c>
      <c r="T52">
        <v>4.08</v>
      </c>
      <c r="U52">
        <v>5.8330000000000002</v>
      </c>
      <c r="V52">
        <v>8.2829999999999995</v>
      </c>
      <c r="W52">
        <v>4.8019999999999996</v>
      </c>
      <c r="X52">
        <v>7.62</v>
      </c>
      <c r="Y52">
        <v>12.494</v>
      </c>
      <c r="Z52">
        <v>8.1270000000000007</v>
      </c>
      <c r="AA52">
        <v>11.641</v>
      </c>
      <c r="AB52">
        <v>5.109</v>
      </c>
      <c r="AC52">
        <v>3.1909999999999998</v>
      </c>
      <c r="AD52">
        <v>5.64</v>
      </c>
      <c r="AE52" s="1">
        <v>4.1120000000000001</v>
      </c>
      <c r="AF52">
        <v>5.99</v>
      </c>
      <c r="AG52">
        <v>6.0940000000000003</v>
      </c>
      <c r="AH52">
        <v>8.782</v>
      </c>
      <c r="AI52" s="1"/>
      <c r="AJ52" s="1"/>
      <c r="AK52" s="1"/>
      <c r="AL52" s="1"/>
      <c r="AM52" s="1"/>
      <c r="AN52" s="1"/>
      <c r="AO52" s="1"/>
      <c r="AP52" s="1"/>
      <c r="AQ52" s="1"/>
      <c r="AR52" s="1"/>
      <c r="AS52" s="1"/>
      <c r="AT52" s="1"/>
      <c r="AU52" s="1"/>
      <c r="AV52" s="1"/>
      <c r="AW52" s="1"/>
      <c r="AX52" s="1"/>
      <c r="AY52" s="1"/>
    </row>
    <row r="53" spans="1:1005" ht="15" x14ac:dyDescent="0.25">
      <c r="A53" s="226">
        <v>46844</v>
      </c>
      <c r="B53" s="216"/>
      <c r="C53" s="208">
        <v>23</v>
      </c>
      <c r="D53" s="211">
        <v>23</v>
      </c>
      <c r="E53">
        <v>17.669</v>
      </c>
      <c r="F53">
        <v>18.163</v>
      </c>
      <c r="G53">
        <v>25.37</v>
      </c>
      <c r="H53">
        <v>14.853</v>
      </c>
      <c r="I53">
        <v>15.701000000000001</v>
      </c>
      <c r="J53">
        <v>26.776</v>
      </c>
      <c r="K53">
        <v>28.524000000000001</v>
      </c>
      <c r="L53">
        <v>16.151</v>
      </c>
      <c r="M53">
        <v>15.686999999999999</v>
      </c>
      <c r="N53">
        <v>37.683999999999997</v>
      </c>
      <c r="O53">
        <v>30.268000000000001</v>
      </c>
      <c r="P53">
        <v>26.463000000000001</v>
      </c>
      <c r="Q53">
        <v>25.856999999999999</v>
      </c>
      <c r="R53">
        <v>14.093</v>
      </c>
      <c r="S53">
        <v>16.809000000000001</v>
      </c>
      <c r="T53">
        <v>13.885999999999999</v>
      </c>
      <c r="U53">
        <v>14.632999999999999</v>
      </c>
      <c r="V53">
        <v>33.585000000000001</v>
      </c>
      <c r="W53">
        <v>9.3819999999999997</v>
      </c>
      <c r="X53">
        <v>20.96</v>
      </c>
      <c r="Y53">
        <v>18.382000000000001</v>
      </c>
      <c r="Z53">
        <v>17.806999999999999</v>
      </c>
      <c r="AA53">
        <v>26.062000000000001</v>
      </c>
      <c r="AB53">
        <v>13.082000000000001</v>
      </c>
      <c r="AC53">
        <v>17.484000000000002</v>
      </c>
      <c r="AD53">
        <v>12.991</v>
      </c>
      <c r="AE53" s="1">
        <v>8.4420000000000002</v>
      </c>
      <c r="AF53">
        <v>30.626999999999999</v>
      </c>
      <c r="AG53">
        <v>16.177</v>
      </c>
      <c r="AH53">
        <v>27.286999999999999</v>
      </c>
      <c r="AI53" s="1"/>
      <c r="AJ53" s="1"/>
      <c r="AK53" s="1"/>
      <c r="AL53" s="1"/>
      <c r="AM53" s="1"/>
      <c r="AN53" s="1"/>
      <c r="AO53" s="1"/>
      <c r="AP53" s="1"/>
      <c r="AQ53" s="1"/>
      <c r="AR53" s="1"/>
      <c r="AS53" s="1"/>
      <c r="AT53" s="1"/>
      <c r="AU53" s="1"/>
      <c r="AV53" s="1"/>
      <c r="AW53" s="1"/>
      <c r="AX53" s="1"/>
      <c r="AY53" s="1"/>
    </row>
    <row r="54" spans="1:1005" ht="15" x14ac:dyDescent="0.25">
      <c r="A54" s="226">
        <v>46874</v>
      </c>
      <c r="B54" s="216"/>
      <c r="C54" s="208">
        <v>68</v>
      </c>
      <c r="D54" s="211">
        <v>68</v>
      </c>
      <c r="E54">
        <v>54.996000000000002</v>
      </c>
      <c r="F54">
        <v>66.992999999999995</v>
      </c>
      <c r="G54">
        <v>93.218999999999994</v>
      </c>
      <c r="H54">
        <v>64.698999999999998</v>
      </c>
      <c r="I54">
        <v>64.744</v>
      </c>
      <c r="J54">
        <v>65.009</v>
      </c>
      <c r="K54">
        <v>109.485</v>
      </c>
      <c r="L54">
        <v>27.376000000000001</v>
      </c>
      <c r="M54">
        <v>58.813000000000002</v>
      </c>
      <c r="N54">
        <v>85.745000000000005</v>
      </c>
      <c r="O54">
        <v>114.09399999999999</v>
      </c>
      <c r="P54">
        <v>66.885999999999996</v>
      </c>
      <c r="Q54">
        <v>77.855000000000004</v>
      </c>
      <c r="R54">
        <v>77.022000000000006</v>
      </c>
      <c r="S54">
        <v>95.097999999999999</v>
      </c>
      <c r="T54">
        <v>48.372999999999998</v>
      </c>
      <c r="U54">
        <v>51.951999999999998</v>
      </c>
      <c r="V54">
        <v>64.393000000000001</v>
      </c>
      <c r="W54">
        <v>41.603000000000002</v>
      </c>
      <c r="X54">
        <v>62.966999999999999</v>
      </c>
      <c r="Y54">
        <v>48.747</v>
      </c>
      <c r="Z54">
        <v>51.994999999999997</v>
      </c>
      <c r="AA54">
        <v>61.728000000000002</v>
      </c>
      <c r="AB54">
        <v>35.982999999999997</v>
      </c>
      <c r="AC54">
        <v>58.216999999999999</v>
      </c>
      <c r="AD54">
        <v>62.343000000000004</v>
      </c>
      <c r="AE54" s="1">
        <v>46.819000000000003</v>
      </c>
      <c r="AF54">
        <v>83.152000000000001</v>
      </c>
      <c r="AG54">
        <v>88.325000000000003</v>
      </c>
      <c r="AH54">
        <v>73.869</v>
      </c>
      <c r="AI54" s="1"/>
      <c r="AJ54" s="1"/>
      <c r="AK54" s="1"/>
      <c r="AL54" s="1"/>
      <c r="AM54" s="1"/>
      <c r="AN54" s="1"/>
      <c r="AO54" s="1"/>
      <c r="AP54" s="1"/>
      <c r="AQ54" s="1"/>
      <c r="AR54" s="1"/>
      <c r="AS54" s="1"/>
      <c r="AT54" s="1"/>
      <c r="AU54" s="1"/>
      <c r="AV54" s="1"/>
      <c r="AW54" s="1"/>
      <c r="AX54" s="1"/>
      <c r="AY54" s="1"/>
    </row>
    <row r="55" spans="1:1005" ht="15" x14ac:dyDescent="0.25">
      <c r="A55" s="226">
        <v>46905</v>
      </c>
      <c r="B55" s="216"/>
      <c r="C55" s="208">
        <v>62</v>
      </c>
      <c r="D55" s="211">
        <v>62</v>
      </c>
      <c r="E55">
        <v>123.66200000000001</v>
      </c>
      <c r="F55">
        <v>33.32</v>
      </c>
      <c r="G55">
        <v>119.736</v>
      </c>
      <c r="H55">
        <v>56.65</v>
      </c>
      <c r="I55">
        <v>103.873</v>
      </c>
      <c r="J55">
        <v>30.204000000000001</v>
      </c>
      <c r="K55">
        <v>65.653000000000006</v>
      </c>
      <c r="L55">
        <v>11.858000000000001</v>
      </c>
      <c r="M55">
        <v>43.606999999999999</v>
      </c>
      <c r="N55">
        <v>48.765000000000001</v>
      </c>
      <c r="O55">
        <v>109.28</v>
      </c>
      <c r="P55">
        <v>34.165999999999997</v>
      </c>
      <c r="Q55">
        <v>59.392000000000003</v>
      </c>
      <c r="R55">
        <v>100.053</v>
      </c>
      <c r="S55">
        <v>48.905999999999999</v>
      </c>
      <c r="T55">
        <v>63.825000000000003</v>
      </c>
      <c r="U55">
        <v>95.591999999999999</v>
      </c>
      <c r="V55">
        <v>29.75</v>
      </c>
      <c r="W55">
        <v>32.304000000000002</v>
      </c>
      <c r="X55">
        <v>75.766999999999996</v>
      </c>
      <c r="Y55">
        <v>93.501000000000005</v>
      </c>
      <c r="Z55">
        <v>77.025000000000006</v>
      </c>
      <c r="AA55">
        <v>78.090999999999994</v>
      </c>
      <c r="AB55">
        <v>11.983000000000001</v>
      </c>
      <c r="AC55">
        <v>124.79600000000001</v>
      </c>
      <c r="AD55">
        <v>38.612000000000002</v>
      </c>
      <c r="AE55" s="1">
        <v>76.623000000000005</v>
      </c>
      <c r="AF55">
        <v>48.215000000000003</v>
      </c>
      <c r="AG55">
        <v>108.706</v>
      </c>
      <c r="AH55">
        <v>66.825999999999993</v>
      </c>
      <c r="AI55" s="1"/>
      <c r="AJ55" s="1"/>
      <c r="AK55" s="1"/>
      <c r="AL55" s="1"/>
      <c r="AM55" s="1"/>
      <c r="AN55" s="1"/>
      <c r="AO55" s="1"/>
      <c r="AP55" s="1"/>
      <c r="AQ55" s="1"/>
      <c r="AR55" s="1"/>
      <c r="AS55" s="1"/>
      <c r="AT55" s="1"/>
      <c r="AU55" s="1"/>
      <c r="AV55" s="1"/>
      <c r="AW55" s="1"/>
      <c r="AX55" s="1"/>
      <c r="AY55" s="1"/>
    </row>
    <row r="56" spans="1:1005" ht="15" x14ac:dyDescent="0.25">
      <c r="A56" s="226">
        <v>46935</v>
      </c>
      <c r="B56" s="216"/>
      <c r="C56" s="208">
        <v>21</v>
      </c>
      <c r="D56" s="211">
        <v>21</v>
      </c>
      <c r="E56">
        <v>82.769000000000005</v>
      </c>
      <c r="F56">
        <v>13.090999999999999</v>
      </c>
      <c r="G56">
        <v>33.591000000000001</v>
      </c>
      <c r="H56">
        <v>25.609000000000002</v>
      </c>
      <c r="I56">
        <v>73.881</v>
      </c>
      <c r="J56">
        <v>9.1150000000000002</v>
      </c>
      <c r="K56">
        <v>19.492000000000001</v>
      </c>
      <c r="L56">
        <v>5.6509999999999998</v>
      </c>
      <c r="M56">
        <v>11.898999999999999</v>
      </c>
      <c r="N56">
        <v>16.536999999999999</v>
      </c>
      <c r="O56">
        <v>38.347999999999999</v>
      </c>
      <c r="P56">
        <v>15.025</v>
      </c>
      <c r="Q56">
        <v>18.974</v>
      </c>
      <c r="R56">
        <v>32.634</v>
      </c>
      <c r="S56">
        <v>16.068999999999999</v>
      </c>
      <c r="T56">
        <v>15.454000000000001</v>
      </c>
      <c r="U56">
        <v>30.416</v>
      </c>
      <c r="V56">
        <v>12.102</v>
      </c>
      <c r="W56">
        <v>11.206</v>
      </c>
      <c r="X56">
        <v>17.786999999999999</v>
      </c>
      <c r="Y56">
        <v>23.971</v>
      </c>
      <c r="Z56">
        <v>16.163</v>
      </c>
      <c r="AA56">
        <v>19.013000000000002</v>
      </c>
      <c r="AB56">
        <v>5.516</v>
      </c>
      <c r="AC56">
        <v>53.021999999999998</v>
      </c>
      <c r="AD56">
        <v>11.339</v>
      </c>
      <c r="AE56" s="1">
        <v>28.093</v>
      </c>
      <c r="AF56">
        <v>19.222999999999999</v>
      </c>
      <c r="AG56">
        <v>39.020000000000003</v>
      </c>
      <c r="AH56">
        <v>15.315</v>
      </c>
      <c r="AI56" s="1"/>
      <c r="AJ56" s="1"/>
      <c r="AK56" s="1"/>
      <c r="AL56" s="1"/>
      <c r="AM56" s="1"/>
      <c r="AN56" s="1"/>
      <c r="AO56" s="1"/>
      <c r="AP56" s="1"/>
      <c r="AQ56" s="1"/>
      <c r="AR56" s="1"/>
      <c r="AS56" s="1"/>
      <c r="AT56" s="1"/>
      <c r="AU56" s="1"/>
      <c r="AV56" s="1"/>
      <c r="AW56" s="1"/>
      <c r="AX56" s="1"/>
      <c r="AY56" s="1"/>
    </row>
    <row r="57" spans="1:1005" ht="15" x14ac:dyDescent="0.25">
      <c r="A57" s="226">
        <v>46966</v>
      </c>
      <c r="B57" s="216"/>
      <c r="C57" s="208">
        <v>15</v>
      </c>
      <c r="D57" s="211">
        <v>15</v>
      </c>
      <c r="E57">
        <v>23.725999999999999</v>
      </c>
      <c r="F57">
        <v>7.9779999999999998</v>
      </c>
      <c r="G57">
        <v>24.86</v>
      </c>
      <c r="H57">
        <v>12.904999999999999</v>
      </c>
      <c r="I57">
        <v>45.018000000000001</v>
      </c>
      <c r="J57">
        <v>7.3819999999999997</v>
      </c>
      <c r="K57">
        <v>21.667000000000002</v>
      </c>
      <c r="L57">
        <v>4.8220000000000001</v>
      </c>
      <c r="M57">
        <v>9.7219999999999995</v>
      </c>
      <c r="N57">
        <v>7.657</v>
      </c>
      <c r="O57">
        <v>19.945</v>
      </c>
      <c r="P57">
        <v>11.95</v>
      </c>
      <c r="Q57">
        <v>29.032</v>
      </c>
      <c r="R57">
        <v>14.019</v>
      </c>
      <c r="S57">
        <v>7.226</v>
      </c>
      <c r="T57">
        <v>12.1</v>
      </c>
      <c r="U57">
        <v>11.935</v>
      </c>
      <c r="V57">
        <v>7.2709999999999999</v>
      </c>
      <c r="W57">
        <v>10.256</v>
      </c>
      <c r="X57">
        <v>12.159000000000001</v>
      </c>
      <c r="Y57">
        <v>11.473000000000001</v>
      </c>
      <c r="Z57">
        <v>12.641999999999999</v>
      </c>
      <c r="AA57">
        <v>11.201000000000001</v>
      </c>
      <c r="AB57">
        <v>4.274</v>
      </c>
      <c r="AC57">
        <v>12.47</v>
      </c>
      <c r="AD57">
        <v>7.1870000000000003</v>
      </c>
      <c r="AE57" s="1">
        <v>12.401999999999999</v>
      </c>
      <c r="AF57">
        <v>16.242000000000001</v>
      </c>
      <c r="AG57">
        <v>15.516</v>
      </c>
      <c r="AH57">
        <v>9.5190000000000001</v>
      </c>
      <c r="AI57" s="1"/>
      <c r="AJ57" s="1"/>
      <c r="AK57" s="1"/>
      <c r="AL57" s="1"/>
      <c r="AM57" s="1"/>
      <c r="AN57" s="1"/>
      <c r="AO57" s="1"/>
      <c r="AP57" s="1"/>
      <c r="AQ57" s="1"/>
      <c r="AR57" s="1"/>
      <c r="AS57" s="1"/>
      <c r="AT57" s="1"/>
      <c r="AU57" s="1"/>
      <c r="AV57" s="1"/>
      <c r="AW57" s="1"/>
      <c r="AX57" s="1"/>
      <c r="AY57" s="1"/>
    </row>
    <row r="58" spans="1:1005" ht="15" x14ac:dyDescent="0.25">
      <c r="A58" s="226">
        <v>46997</v>
      </c>
      <c r="B58" s="216"/>
      <c r="C58" s="208">
        <v>16</v>
      </c>
      <c r="D58" s="211">
        <v>16</v>
      </c>
      <c r="E58">
        <v>14.055999999999999</v>
      </c>
      <c r="F58">
        <v>8.1140000000000008</v>
      </c>
      <c r="G58">
        <v>24.876999999999999</v>
      </c>
      <c r="H58">
        <v>10.532999999999999</v>
      </c>
      <c r="I58">
        <v>27.635000000000002</v>
      </c>
      <c r="J58">
        <v>6.984</v>
      </c>
      <c r="K58">
        <v>9.7070000000000007</v>
      </c>
      <c r="L58">
        <v>9.4740000000000002</v>
      </c>
      <c r="M58">
        <v>20.129000000000001</v>
      </c>
      <c r="N58">
        <v>17.111999999999998</v>
      </c>
      <c r="O58">
        <v>12.074</v>
      </c>
      <c r="P58">
        <v>12.433</v>
      </c>
      <c r="Q58">
        <v>17.869</v>
      </c>
      <c r="R58">
        <v>13.295999999999999</v>
      </c>
      <c r="S58">
        <v>6.8029999999999999</v>
      </c>
      <c r="T58">
        <v>9.2989999999999995</v>
      </c>
      <c r="U58">
        <v>8.4879999999999995</v>
      </c>
      <c r="V58">
        <v>5.82</v>
      </c>
      <c r="W58">
        <v>28.294</v>
      </c>
      <c r="X58">
        <v>14.420999999999999</v>
      </c>
      <c r="Y58">
        <v>9.0869999999999997</v>
      </c>
      <c r="Z58">
        <v>10.105</v>
      </c>
      <c r="AA58">
        <v>6.7759999999999998</v>
      </c>
      <c r="AB58">
        <v>3.6850000000000001</v>
      </c>
      <c r="AC58">
        <v>6.9470000000000001</v>
      </c>
      <c r="AD58">
        <v>5.907</v>
      </c>
      <c r="AE58" s="1">
        <v>26.661999999999999</v>
      </c>
      <c r="AF58">
        <v>13.205</v>
      </c>
      <c r="AG58">
        <v>18.943000000000001</v>
      </c>
      <c r="AH58">
        <v>14.667</v>
      </c>
      <c r="AI58" s="1"/>
      <c r="AJ58" s="1"/>
      <c r="AK58" s="1"/>
      <c r="AL58" s="1"/>
      <c r="AM58" s="1"/>
      <c r="AN58" s="1"/>
      <c r="AO58" s="1"/>
      <c r="AP58" s="1"/>
      <c r="AQ58" s="1"/>
      <c r="AR58" s="1"/>
      <c r="AS58" s="1"/>
      <c r="AT58" s="1"/>
      <c r="AU58" s="1"/>
      <c r="AV58" s="1"/>
      <c r="AW58" s="1"/>
      <c r="AX58" s="1"/>
      <c r="AY58" s="1"/>
    </row>
    <row r="59" spans="1:1005" ht="15" x14ac:dyDescent="0.25">
      <c r="A59" s="226">
        <v>47027</v>
      </c>
      <c r="B59" s="216"/>
      <c r="C59" s="208">
        <v>10</v>
      </c>
      <c r="D59" s="211">
        <v>13</v>
      </c>
      <c r="E59">
        <v>11.999000000000001</v>
      </c>
      <c r="F59">
        <v>12.35</v>
      </c>
      <c r="G59">
        <v>27.847000000000001</v>
      </c>
      <c r="H59">
        <v>9.859</v>
      </c>
      <c r="I59">
        <v>12.428000000000001</v>
      </c>
      <c r="J59">
        <v>7.4160000000000004</v>
      </c>
      <c r="K59">
        <v>7.1059999999999999</v>
      </c>
      <c r="L59">
        <v>9.9920000000000009</v>
      </c>
      <c r="M59">
        <v>9.8529999999999998</v>
      </c>
      <c r="N59">
        <v>20.436</v>
      </c>
      <c r="O59">
        <v>20.603000000000002</v>
      </c>
      <c r="P59">
        <v>34.186999999999998</v>
      </c>
      <c r="Q59">
        <v>16.434999999999999</v>
      </c>
      <c r="R59">
        <v>9.9440000000000008</v>
      </c>
      <c r="S59">
        <v>7.3719999999999999</v>
      </c>
      <c r="T59">
        <v>12.051</v>
      </c>
      <c r="U59">
        <v>10.811</v>
      </c>
      <c r="V59">
        <v>5.0990000000000002</v>
      </c>
      <c r="W59">
        <v>17.137</v>
      </c>
      <c r="X59">
        <v>23.954000000000001</v>
      </c>
      <c r="Y59">
        <v>9.516</v>
      </c>
      <c r="Z59">
        <v>9.2669999999999995</v>
      </c>
      <c r="AA59">
        <v>7.7329999999999997</v>
      </c>
      <c r="AB59">
        <v>4.5179999999999998</v>
      </c>
      <c r="AC59">
        <v>5.9859999999999998</v>
      </c>
      <c r="AD59">
        <v>5.6989999999999998</v>
      </c>
      <c r="AE59" s="1">
        <v>10.798999999999999</v>
      </c>
      <c r="AF59">
        <v>7.819</v>
      </c>
      <c r="AG59">
        <v>10.362</v>
      </c>
      <c r="AH59">
        <v>11.42</v>
      </c>
      <c r="AI59" s="1"/>
      <c r="AJ59" s="1"/>
      <c r="AK59" s="1"/>
      <c r="AL59" s="1"/>
      <c r="AM59" s="1"/>
      <c r="AN59" s="1"/>
      <c r="AO59" s="1"/>
      <c r="AP59" s="1"/>
      <c r="AQ59" s="1"/>
      <c r="AR59" s="1"/>
      <c r="AS59" s="1"/>
      <c r="AT59" s="1"/>
      <c r="AU59" s="1"/>
      <c r="AV59" s="1"/>
      <c r="AW59" s="1"/>
      <c r="AX59" s="1"/>
      <c r="AY59" s="1"/>
    </row>
    <row r="60" spans="1:1005" ht="15" x14ac:dyDescent="0.25">
      <c r="A60" s="226">
        <v>47058</v>
      </c>
      <c r="B60" s="216"/>
      <c r="C60" s="208">
        <v>8</v>
      </c>
      <c r="D60" s="211">
        <v>9</v>
      </c>
      <c r="E60">
        <v>8.5269999999999992</v>
      </c>
      <c r="F60">
        <v>7.766</v>
      </c>
      <c r="G60">
        <v>12</v>
      </c>
      <c r="H60">
        <v>8.5280000000000005</v>
      </c>
      <c r="I60">
        <v>7.3520000000000003</v>
      </c>
      <c r="J60">
        <v>5.7350000000000003</v>
      </c>
      <c r="K60">
        <v>6.0490000000000004</v>
      </c>
      <c r="L60">
        <v>5.99</v>
      </c>
      <c r="M60">
        <v>6.0279999999999996</v>
      </c>
      <c r="N60">
        <v>11.103</v>
      </c>
      <c r="O60">
        <v>13.507999999999999</v>
      </c>
      <c r="P60">
        <v>13.96</v>
      </c>
      <c r="Q60">
        <v>8.4830000000000005</v>
      </c>
      <c r="R60">
        <v>8.4049999999999994</v>
      </c>
      <c r="S60">
        <v>6.6459999999999999</v>
      </c>
      <c r="T60">
        <v>8.7560000000000002</v>
      </c>
      <c r="U60">
        <v>7.85</v>
      </c>
      <c r="V60">
        <v>4.46</v>
      </c>
      <c r="W60">
        <v>8.59</v>
      </c>
      <c r="X60">
        <v>10.968</v>
      </c>
      <c r="Y60">
        <v>7.032</v>
      </c>
      <c r="Z60">
        <v>6.0339999999999998</v>
      </c>
      <c r="AA60">
        <v>5.9379999999999997</v>
      </c>
      <c r="AB60">
        <v>4.1900000000000004</v>
      </c>
      <c r="AC60">
        <v>5.2880000000000003</v>
      </c>
      <c r="AD60">
        <v>6.1660000000000004</v>
      </c>
      <c r="AE60" s="1">
        <v>6.7409999999999997</v>
      </c>
      <c r="AF60">
        <v>6.0069999999999997</v>
      </c>
      <c r="AG60">
        <v>7.008</v>
      </c>
      <c r="AH60">
        <v>8.3409999999999993</v>
      </c>
      <c r="AI60" s="1"/>
      <c r="AJ60" s="1"/>
      <c r="AK60" s="1"/>
      <c r="AL60" s="1"/>
      <c r="AM60" s="1"/>
      <c r="AN60" s="1"/>
      <c r="AO60" s="1"/>
      <c r="AP60" s="1"/>
      <c r="AQ60" s="1"/>
      <c r="AR60" s="1"/>
      <c r="AS60" s="1"/>
      <c r="AT60" s="1"/>
      <c r="AU60" s="1"/>
      <c r="AV60" s="1"/>
      <c r="AW60" s="1"/>
      <c r="AX60" s="1"/>
      <c r="AY60" s="1"/>
    </row>
    <row r="61" spans="1:1005" ht="15" x14ac:dyDescent="0.25">
      <c r="A61" s="226">
        <v>47088</v>
      </c>
      <c r="B61" s="216"/>
      <c r="C61" s="208">
        <v>7</v>
      </c>
      <c r="D61" s="211">
        <v>7</v>
      </c>
      <c r="E61">
        <v>7.08</v>
      </c>
      <c r="F61">
        <v>5.8639999999999999</v>
      </c>
      <c r="G61">
        <v>7.5970000000000004</v>
      </c>
      <c r="H61">
        <v>7.0919999999999996</v>
      </c>
      <c r="I61">
        <v>6.06</v>
      </c>
      <c r="J61">
        <v>4.827</v>
      </c>
      <c r="K61">
        <v>5.2119999999999997</v>
      </c>
      <c r="L61">
        <v>4.609</v>
      </c>
      <c r="M61">
        <v>5.141</v>
      </c>
      <c r="N61">
        <v>7.2089999999999996</v>
      </c>
      <c r="O61">
        <v>8.2349999999999994</v>
      </c>
      <c r="P61">
        <v>8.0679999999999996</v>
      </c>
      <c r="Q61">
        <v>6.5629999999999997</v>
      </c>
      <c r="R61">
        <v>6.7</v>
      </c>
      <c r="S61">
        <v>5.1219999999999999</v>
      </c>
      <c r="T61">
        <v>5.7850000000000001</v>
      </c>
      <c r="U61">
        <v>6.0869999999999997</v>
      </c>
      <c r="V61">
        <v>4.34</v>
      </c>
      <c r="W61">
        <v>5.9370000000000003</v>
      </c>
      <c r="X61">
        <v>7.2110000000000003</v>
      </c>
      <c r="Y61">
        <v>5.6760000000000002</v>
      </c>
      <c r="Z61">
        <v>5.0359999999999996</v>
      </c>
      <c r="AA61">
        <v>5.5049999999999999</v>
      </c>
      <c r="AB61">
        <v>3.395</v>
      </c>
      <c r="AC61">
        <v>5.0229999999999997</v>
      </c>
      <c r="AD61">
        <v>5.1189999999999998</v>
      </c>
      <c r="AE61" s="1">
        <v>5.5179999999999998</v>
      </c>
      <c r="AF61">
        <v>5.2859999999999996</v>
      </c>
      <c r="AG61">
        <v>6.024</v>
      </c>
      <c r="AH61">
        <v>5.9429999999999996</v>
      </c>
      <c r="AI61" s="1"/>
      <c r="AJ61" s="1"/>
      <c r="AK61" s="1"/>
      <c r="AL61" s="1"/>
      <c r="AM61" s="1"/>
      <c r="AN61" s="1"/>
      <c r="AO61" s="1"/>
      <c r="AP61" s="1"/>
      <c r="AQ61" s="1"/>
      <c r="AR61" s="1"/>
      <c r="AS61" s="1"/>
      <c r="AT61" s="1"/>
      <c r="AU61" s="1"/>
      <c r="AV61" s="1"/>
      <c r="AW61" s="1"/>
      <c r="AX61" s="1"/>
      <c r="AY61" s="1"/>
    </row>
    <row r="62" spans="1:1005" ht="15" x14ac:dyDescent="0.25">
      <c r="A62" s="226">
        <v>47119</v>
      </c>
      <c r="B62" s="216"/>
      <c r="C62" s="208">
        <v>6</v>
      </c>
      <c r="D62" s="211">
        <v>6</v>
      </c>
      <c r="E62">
        <v>5.88</v>
      </c>
      <c r="F62">
        <v>4.819</v>
      </c>
      <c r="G62">
        <v>6.1820000000000004</v>
      </c>
      <c r="H62">
        <v>5.6210000000000004</v>
      </c>
      <c r="I62">
        <v>5.5540000000000003</v>
      </c>
      <c r="J62">
        <v>4.3879999999999999</v>
      </c>
      <c r="K62">
        <v>4.7389999999999999</v>
      </c>
      <c r="L62">
        <v>3.9020000000000001</v>
      </c>
      <c r="M62">
        <v>4.4329999999999998</v>
      </c>
      <c r="N62">
        <v>6.1870000000000003</v>
      </c>
      <c r="O62">
        <v>6.5640000000000001</v>
      </c>
      <c r="P62">
        <v>6.056</v>
      </c>
      <c r="Q62">
        <v>5.3719999999999999</v>
      </c>
      <c r="R62">
        <v>5.4470000000000001</v>
      </c>
      <c r="S62">
        <v>4.4340000000000002</v>
      </c>
      <c r="T62">
        <v>4.72</v>
      </c>
      <c r="U62">
        <v>5.5679999999999996</v>
      </c>
      <c r="V62">
        <v>3.9550000000000001</v>
      </c>
      <c r="W62">
        <v>4.9859999999999998</v>
      </c>
      <c r="X62">
        <v>6.056</v>
      </c>
      <c r="Y62">
        <v>4.7939999999999996</v>
      </c>
      <c r="Z62">
        <v>4.5579999999999998</v>
      </c>
      <c r="AA62">
        <v>4.8099999999999996</v>
      </c>
      <c r="AB62">
        <v>3.0169999999999999</v>
      </c>
      <c r="AC62">
        <v>4.6609999999999996</v>
      </c>
      <c r="AD62">
        <v>4.1769999999999996</v>
      </c>
      <c r="AE62" s="1">
        <v>4.8179999999999996</v>
      </c>
      <c r="AF62">
        <v>4.7069999999999999</v>
      </c>
      <c r="AG62">
        <v>5.492</v>
      </c>
      <c r="AH62">
        <v>5.0839999999999996</v>
      </c>
      <c r="AI62" s="1"/>
      <c r="AJ62" s="1"/>
      <c r="AK62" s="1"/>
      <c r="AL62" s="1"/>
      <c r="AM62" s="1"/>
      <c r="AN62" s="1"/>
      <c r="AO62" s="1"/>
      <c r="AP62" s="1"/>
      <c r="AQ62" s="1"/>
      <c r="AR62" s="1"/>
      <c r="AS62" s="1"/>
      <c r="AT62" s="1"/>
      <c r="AU62" s="1"/>
      <c r="AV62" s="1"/>
      <c r="AW62" s="1"/>
      <c r="AX62" s="1"/>
      <c r="AY62" s="1"/>
    </row>
    <row r="63" spans="1:1005" ht="15" x14ac:dyDescent="0.25">
      <c r="A63" s="226">
        <v>47150</v>
      </c>
      <c r="B63" s="216"/>
      <c r="C63" s="208">
        <v>5</v>
      </c>
      <c r="D63" s="211">
        <v>5</v>
      </c>
      <c r="E63">
        <v>6.1980000000000004</v>
      </c>
      <c r="F63">
        <v>3.9260000000000002</v>
      </c>
      <c r="G63">
        <v>4.9930000000000003</v>
      </c>
      <c r="H63">
        <v>4.9269999999999996</v>
      </c>
      <c r="I63">
        <v>5.0430000000000001</v>
      </c>
      <c r="J63">
        <v>3.6</v>
      </c>
      <c r="K63">
        <v>4.0869999999999997</v>
      </c>
      <c r="L63">
        <v>3.7269999999999999</v>
      </c>
      <c r="M63">
        <v>3.7490000000000001</v>
      </c>
      <c r="N63">
        <v>5.16</v>
      </c>
      <c r="O63">
        <v>5.2770000000000001</v>
      </c>
      <c r="P63">
        <v>5.8760000000000003</v>
      </c>
      <c r="Q63">
        <v>4.2220000000000004</v>
      </c>
      <c r="R63">
        <v>4.7690000000000001</v>
      </c>
      <c r="S63">
        <v>3.6419999999999999</v>
      </c>
      <c r="T63">
        <v>3.851</v>
      </c>
      <c r="U63">
        <v>4.226</v>
      </c>
      <c r="V63">
        <v>3.448</v>
      </c>
      <c r="W63">
        <v>4.8170000000000002</v>
      </c>
      <c r="X63">
        <v>7.0309999999999997</v>
      </c>
      <c r="Y63">
        <v>5.3529999999999998</v>
      </c>
      <c r="Z63">
        <v>4.4859999999999998</v>
      </c>
      <c r="AA63">
        <v>4.3849999999999998</v>
      </c>
      <c r="AB63">
        <v>2.4990000000000001</v>
      </c>
      <c r="AC63">
        <v>3.9750000000000001</v>
      </c>
      <c r="AD63">
        <v>3.9039999999999999</v>
      </c>
      <c r="AE63" s="1">
        <v>4.2530000000000001</v>
      </c>
      <c r="AF63">
        <v>3.8879999999999999</v>
      </c>
      <c r="AG63">
        <v>4.5389999999999997</v>
      </c>
      <c r="AH63">
        <v>5.6369999999999996</v>
      </c>
      <c r="AI63" s="1"/>
      <c r="AJ63" s="1"/>
      <c r="AK63" s="1"/>
      <c r="AL63" s="1"/>
      <c r="AM63" s="1"/>
      <c r="AN63" s="1"/>
      <c r="AO63" s="1"/>
      <c r="AP63" s="1"/>
      <c r="AQ63" s="1"/>
      <c r="AR63" s="1"/>
      <c r="AS63" s="1"/>
      <c r="AT63" s="1"/>
      <c r="AU63" s="1"/>
      <c r="AV63" s="1"/>
      <c r="AW63" s="1"/>
      <c r="AX63" s="1"/>
      <c r="AY63" s="1"/>
    </row>
    <row r="64" spans="1:1005" ht="15" x14ac:dyDescent="0.25">
      <c r="A64" s="226">
        <v>47178</v>
      </c>
      <c r="B64" s="216"/>
      <c r="C64" s="208">
        <v>10</v>
      </c>
      <c r="D64" s="211">
        <v>10</v>
      </c>
      <c r="E64">
        <v>7.0750000000000002</v>
      </c>
      <c r="F64">
        <v>13.010999999999999</v>
      </c>
      <c r="G64">
        <v>7.9710000000000001</v>
      </c>
      <c r="H64">
        <v>8.0210000000000008</v>
      </c>
      <c r="I64">
        <v>6.3449999999999998</v>
      </c>
      <c r="J64">
        <v>6.8689999999999998</v>
      </c>
      <c r="K64">
        <v>5.2939999999999996</v>
      </c>
      <c r="L64">
        <v>5.5369999999999999</v>
      </c>
      <c r="M64">
        <v>12.076000000000001</v>
      </c>
      <c r="N64">
        <v>9.0410000000000004</v>
      </c>
      <c r="O64">
        <v>6.83</v>
      </c>
      <c r="P64">
        <v>17.167000000000002</v>
      </c>
      <c r="Q64">
        <v>5.3540000000000001</v>
      </c>
      <c r="R64">
        <v>8.1969999999999992</v>
      </c>
      <c r="S64">
        <v>4.08</v>
      </c>
      <c r="T64">
        <v>5.8330000000000002</v>
      </c>
      <c r="U64">
        <v>8.2829999999999995</v>
      </c>
      <c r="V64">
        <v>4.8019999999999996</v>
      </c>
      <c r="W64">
        <v>7.62</v>
      </c>
      <c r="X64">
        <v>12.494</v>
      </c>
      <c r="Y64">
        <v>8.1270000000000007</v>
      </c>
      <c r="Z64">
        <v>11.641</v>
      </c>
      <c r="AA64">
        <v>5.109</v>
      </c>
      <c r="AB64">
        <v>3.1909999999999998</v>
      </c>
      <c r="AC64">
        <v>5.64</v>
      </c>
      <c r="AD64">
        <v>4.1120000000000001</v>
      </c>
      <c r="AE64" s="1">
        <v>5.99</v>
      </c>
      <c r="AF64">
        <v>6.0940000000000003</v>
      </c>
      <c r="AG64">
        <v>8.782</v>
      </c>
      <c r="AH64">
        <v>8.782</v>
      </c>
      <c r="AI64" s="1"/>
      <c r="AJ64" s="1"/>
      <c r="AK64" s="1"/>
      <c r="AL64" s="1"/>
      <c r="AM64" s="1"/>
      <c r="AN64" s="1"/>
      <c r="AO64" s="1"/>
      <c r="AP64" s="1"/>
      <c r="AQ64" s="1"/>
      <c r="AR64" s="1"/>
      <c r="AS64" s="1"/>
      <c r="AT64" s="1"/>
      <c r="AU64" s="1"/>
      <c r="AV64" s="1"/>
      <c r="AW64" s="1"/>
      <c r="AX64" s="1"/>
      <c r="AY64" s="1"/>
      <c r="ALQ64" t="e">
        <v>#N/A</v>
      </c>
    </row>
    <row r="65" spans="1:1005" ht="15" x14ac:dyDescent="0.25">
      <c r="A65" s="226">
        <v>47209</v>
      </c>
      <c r="B65" s="216"/>
      <c r="C65" s="208">
        <v>23</v>
      </c>
      <c r="D65" s="211">
        <v>23</v>
      </c>
      <c r="E65">
        <v>18.163</v>
      </c>
      <c r="F65">
        <v>25.37</v>
      </c>
      <c r="G65">
        <v>14.853</v>
      </c>
      <c r="H65">
        <v>15.701000000000001</v>
      </c>
      <c r="I65">
        <v>26.776</v>
      </c>
      <c r="J65">
        <v>28.524000000000001</v>
      </c>
      <c r="K65">
        <v>16.151</v>
      </c>
      <c r="L65">
        <v>15.686999999999999</v>
      </c>
      <c r="M65">
        <v>37.683999999999997</v>
      </c>
      <c r="N65">
        <v>30.268000000000001</v>
      </c>
      <c r="O65">
        <v>26.463000000000001</v>
      </c>
      <c r="P65">
        <v>25.856999999999999</v>
      </c>
      <c r="Q65">
        <v>14.093</v>
      </c>
      <c r="R65">
        <v>16.809000000000001</v>
      </c>
      <c r="S65">
        <v>13.885999999999999</v>
      </c>
      <c r="T65">
        <v>14.632999999999999</v>
      </c>
      <c r="U65">
        <v>33.585000000000001</v>
      </c>
      <c r="V65">
        <v>9.3819999999999997</v>
      </c>
      <c r="W65">
        <v>20.96</v>
      </c>
      <c r="X65">
        <v>18.382000000000001</v>
      </c>
      <c r="Y65">
        <v>17.806999999999999</v>
      </c>
      <c r="Z65">
        <v>26.062000000000001</v>
      </c>
      <c r="AA65">
        <v>13.082000000000001</v>
      </c>
      <c r="AB65">
        <v>17.484000000000002</v>
      </c>
      <c r="AC65">
        <v>12.991</v>
      </c>
      <c r="AD65">
        <v>8.4420000000000002</v>
      </c>
      <c r="AE65" s="1">
        <v>30.626999999999999</v>
      </c>
      <c r="AF65">
        <v>16.177</v>
      </c>
      <c r="AG65">
        <v>27.286999999999999</v>
      </c>
      <c r="AH65">
        <v>27.286999999999999</v>
      </c>
      <c r="AI65" s="1"/>
      <c r="AJ65" s="1"/>
      <c r="AK65" s="1"/>
      <c r="AL65" s="1"/>
      <c r="AM65" s="1"/>
      <c r="AN65" s="1"/>
      <c r="AO65" s="1"/>
      <c r="AP65" s="1"/>
      <c r="AQ65" s="1"/>
      <c r="AR65" s="1"/>
      <c r="AS65" s="1"/>
      <c r="AT65" s="1"/>
      <c r="AU65" s="1"/>
      <c r="AV65" s="1"/>
      <c r="AW65" s="1"/>
      <c r="AX65" s="1"/>
      <c r="AY65" s="1"/>
      <c r="ALQ65" t="e">
        <v>#N/A</v>
      </c>
    </row>
    <row r="66" spans="1:1005" ht="15" x14ac:dyDescent="0.25">
      <c r="A66" s="226">
        <v>47239</v>
      </c>
      <c r="B66" s="216"/>
      <c r="C66" s="208">
        <v>68</v>
      </c>
      <c r="D66" s="211">
        <v>68</v>
      </c>
      <c r="E66">
        <v>66.992999999999995</v>
      </c>
      <c r="F66">
        <v>93.218999999999994</v>
      </c>
      <c r="G66">
        <v>64.698999999999998</v>
      </c>
      <c r="H66">
        <v>64.744</v>
      </c>
      <c r="I66">
        <v>65.009</v>
      </c>
      <c r="J66">
        <v>109.485</v>
      </c>
      <c r="K66">
        <v>27.376000000000001</v>
      </c>
      <c r="L66">
        <v>58.813000000000002</v>
      </c>
      <c r="M66">
        <v>85.745000000000005</v>
      </c>
      <c r="N66">
        <v>114.09399999999999</v>
      </c>
      <c r="O66">
        <v>66.885999999999996</v>
      </c>
      <c r="P66">
        <v>77.855000000000004</v>
      </c>
      <c r="Q66">
        <v>77.022000000000006</v>
      </c>
      <c r="R66">
        <v>95.097999999999999</v>
      </c>
      <c r="S66">
        <v>48.372999999999998</v>
      </c>
      <c r="T66">
        <v>51.951999999999998</v>
      </c>
      <c r="U66">
        <v>64.393000000000001</v>
      </c>
      <c r="V66">
        <v>41.603000000000002</v>
      </c>
      <c r="W66">
        <v>62.966999999999999</v>
      </c>
      <c r="X66">
        <v>48.747</v>
      </c>
      <c r="Y66">
        <v>51.994999999999997</v>
      </c>
      <c r="Z66">
        <v>61.728000000000002</v>
      </c>
      <c r="AA66">
        <v>35.982999999999997</v>
      </c>
      <c r="AB66">
        <v>58.216999999999999</v>
      </c>
      <c r="AC66">
        <v>62.343000000000004</v>
      </c>
      <c r="AD66">
        <v>46.819000000000003</v>
      </c>
      <c r="AE66" s="1">
        <v>83.152000000000001</v>
      </c>
      <c r="AF66">
        <v>88.325000000000003</v>
      </c>
      <c r="AG66">
        <v>73.869</v>
      </c>
      <c r="AH66">
        <v>73.869</v>
      </c>
      <c r="AI66" s="1"/>
      <c r="AJ66" s="1"/>
      <c r="AK66" s="1"/>
      <c r="AL66" s="1"/>
      <c r="AM66" s="1"/>
      <c r="AN66" s="1"/>
      <c r="AO66" s="1"/>
      <c r="AP66" s="1"/>
      <c r="AQ66" s="1"/>
      <c r="AR66" s="1"/>
      <c r="AS66" s="1"/>
      <c r="AT66" s="1"/>
      <c r="AU66" s="1"/>
      <c r="AV66" s="1"/>
      <c r="AW66" s="1"/>
      <c r="AX66" s="1"/>
      <c r="AY66" s="1"/>
      <c r="ALQ66" t="e">
        <v>#N/A</v>
      </c>
    </row>
    <row r="67" spans="1:1005" ht="15" x14ac:dyDescent="0.25">
      <c r="A67" s="226">
        <v>47270</v>
      </c>
      <c r="B67" s="216"/>
      <c r="C67" s="208">
        <v>62</v>
      </c>
      <c r="D67" s="211">
        <v>62</v>
      </c>
      <c r="E67">
        <v>33.32</v>
      </c>
      <c r="F67">
        <v>119.736</v>
      </c>
      <c r="G67">
        <v>56.65</v>
      </c>
      <c r="H67">
        <v>103.873</v>
      </c>
      <c r="I67">
        <v>30.204000000000001</v>
      </c>
      <c r="J67">
        <v>65.653000000000006</v>
      </c>
      <c r="K67">
        <v>11.858000000000001</v>
      </c>
      <c r="L67">
        <v>43.606999999999999</v>
      </c>
      <c r="M67">
        <v>48.765000000000001</v>
      </c>
      <c r="N67">
        <v>109.28</v>
      </c>
      <c r="O67">
        <v>34.165999999999997</v>
      </c>
      <c r="P67">
        <v>59.392000000000003</v>
      </c>
      <c r="Q67">
        <v>100.053</v>
      </c>
      <c r="R67">
        <v>48.905999999999999</v>
      </c>
      <c r="S67">
        <v>63.825000000000003</v>
      </c>
      <c r="T67">
        <v>95.591999999999999</v>
      </c>
      <c r="U67">
        <v>29.75</v>
      </c>
      <c r="V67">
        <v>32.304000000000002</v>
      </c>
      <c r="W67">
        <v>75.766999999999996</v>
      </c>
      <c r="X67">
        <v>93.501000000000005</v>
      </c>
      <c r="Y67">
        <v>77.025000000000006</v>
      </c>
      <c r="Z67">
        <v>78.090999999999994</v>
      </c>
      <c r="AA67">
        <v>11.983000000000001</v>
      </c>
      <c r="AB67">
        <v>124.79600000000001</v>
      </c>
      <c r="AC67">
        <v>38.612000000000002</v>
      </c>
      <c r="AD67">
        <v>76.623000000000005</v>
      </c>
      <c r="AE67" s="1">
        <v>48.215000000000003</v>
      </c>
      <c r="AF67">
        <v>108.706</v>
      </c>
      <c r="AG67">
        <v>66.825999999999993</v>
      </c>
      <c r="AH67">
        <v>66.825999999999993</v>
      </c>
      <c r="AI67" s="1"/>
      <c r="AJ67" s="1"/>
      <c r="AK67" s="1"/>
      <c r="AL67" s="1"/>
      <c r="AM67" s="1"/>
      <c r="AN67" s="1"/>
      <c r="AO67" s="1"/>
      <c r="AP67" s="1"/>
      <c r="AQ67" s="1"/>
      <c r="AR67" s="1"/>
      <c r="AS67" s="1"/>
      <c r="AT67" s="1"/>
      <c r="AU67" s="1"/>
      <c r="AV67" s="1"/>
      <c r="AW67" s="1"/>
      <c r="AX67" s="1"/>
      <c r="AY67" s="1"/>
      <c r="ALQ67" t="e">
        <v>#N/A</v>
      </c>
    </row>
    <row r="68" spans="1:1005" ht="15" x14ac:dyDescent="0.25">
      <c r="A68" s="226">
        <v>47300</v>
      </c>
      <c r="B68" s="216"/>
      <c r="C68" s="208">
        <v>21</v>
      </c>
      <c r="D68" s="211">
        <v>21</v>
      </c>
      <c r="E68">
        <v>13.090999999999999</v>
      </c>
      <c r="F68">
        <v>33.591000000000001</v>
      </c>
      <c r="G68">
        <v>25.609000000000002</v>
      </c>
      <c r="H68">
        <v>73.881</v>
      </c>
      <c r="I68">
        <v>9.1150000000000002</v>
      </c>
      <c r="J68">
        <v>19.492000000000001</v>
      </c>
      <c r="K68">
        <v>5.6509999999999998</v>
      </c>
      <c r="L68">
        <v>11.898999999999999</v>
      </c>
      <c r="M68">
        <v>16.536999999999999</v>
      </c>
      <c r="N68">
        <v>38.347999999999999</v>
      </c>
      <c r="O68">
        <v>15.025</v>
      </c>
      <c r="P68">
        <v>18.974</v>
      </c>
      <c r="Q68">
        <v>32.634</v>
      </c>
      <c r="R68">
        <v>16.068999999999999</v>
      </c>
      <c r="S68">
        <v>15.454000000000001</v>
      </c>
      <c r="T68">
        <v>30.416</v>
      </c>
      <c r="U68">
        <v>12.102</v>
      </c>
      <c r="V68">
        <v>11.206</v>
      </c>
      <c r="W68">
        <v>17.786999999999999</v>
      </c>
      <c r="X68">
        <v>23.971</v>
      </c>
      <c r="Y68">
        <v>16.163</v>
      </c>
      <c r="Z68">
        <v>19.013000000000002</v>
      </c>
      <c r="AA68">
        <v>5.516</v>
      </c>
      <c r="AB68">
        <v>53.021999999999998</v>
      </c>
      <c r="AC68">
        <v>11.339</v>
      </c>
      <c r="AD68">
        <v>28.093</v>
      </c>
      <c r="AE68" s="1">
        <v>19.222999999999999</v>
      </c>
      <c r="AF68">
        <v>39.020000000000003</v>
      </c>
      <c r="AG68">
        <v>15.315</v>
      </c>
      <c r="AH68">
        <v>15.315</v>
      </c>
      <c r="AI68" s="1"/>
      <c r="AJ68" s="1"/>
      <c r="AK68" s="1"/>
      <c r="AL68" s="1"/>
      <c r="AM68" s="1"/>
      <c r="AN68" s="1"/>
      <c r="AO68" s="1"/>
      <c r="AP68" s="1"/>
      <c r="AQ68" s="1"/>
      <c r="AR68" s="1"/>
      <c r="AS68" s="1"/>
      <c r="AT68" s="1"/>
      <c r="AU68" s="1"/>
      <c r="AV68" s="1"/>
      <c r="AW68" s="1"/>
      <c r="AX68" s="1"/>
      <c r="AY68" s="1"/>
      <c r="ALQ68" t="e">
        <v>#N/A</v>
      </c>
    </row>
    <row r="69" spans="1:1005" ht="15" x14ac:dyDescent="0.25">
      <c r="A69" s="226">
        <v>47331</v>
      </c>
      <c r="B69" s="216"/>
      <c r="C69" s="208">
        <v>15</v>
      </c>
      <c r="D69" s="211">
        <v>15</v>
      </c>
      <c r="E69">
        <v>7.9779999999999998</v>
      </c>
      <c r="F69">
        <v>24.86</v>
      </c>
      <c r="G69">
        <v>12.904999999999999</v>
      </c>
      <c r="H69">
        <v>45.018000000000001</v>
      </c>
      <c r="I69">
        <v>7.3819999999999997</v>
      </c>
      <c r="J69">
        <v>21.667000000000002</v>
      </c>
      <c r="K69">
        <v>4.8220000000000001</v>
      </c>
      <c r="L69">
        <v>9.7219999999999995</v>
      </c>
      <c r="M69">
        <v>7.657</v>
      </c>
      <c r="N69">
        <v>19.945</v>
      </c>
      <c r="O69">
        <v>11.95</v>
      </c>
      <c r="P69">
        <v>29.032</v>
      </c>
      <c r="Q69">
        <v>14.019</v>
      </c>
      <c r="R69">
        <v>7.226</v>
      </c>
      <c r="S69">
        <v>12.1</v>
      </c>
      <c r="T69">
        <v>11.935</v>
      </c>
      <c r="U69">
        <v>7.2709999999999999</v>
      </c>
      <c r="V69">
        <v>10.256</v>
      </c>
      <c r="W69">
        <v>12.159000000000001</v>
      </c>
      <c r="X69">
        <v>11.473000000000001</v>
      </c>
      <c r="Y69">
        <v>12.641999999999999</v>
      </c>
      <c r="Z69">
        <v>11.201000000000001</v>
      </c>
      <c r="AA69">
        <v>4.274</v>
      </c>
      <c r="AB69">
        <v>12.47</v>
      </c>
      <c r="AC69">
        <v>7.1870000000000003</v>
      </c>
      <c r="AD69">
        <v>12.401999999999999</v>
      </c>
      <c r="AE69" s="1">
        <v>16.242000000000001</v>
      </c>
      <c r="AF69">
        <v>15.516</v>
      </c>
      <c r="AG69">
        <v>9.5190000000000001</v>
      </c>
      <c r="AH69">
        <v>9.5190000000000001</v>
      </c>
      <c r="AI69" s="1"/>
      <c r="AJ69" s="1"/>
      <c r="AK69" s="1"/>
      <c r="AL69" s="1"/>
      <c r="AM69" s="1"/>
      <c r="AN69" s="1"/>
      <c r="AO69" s="1"/>
      <c r="AP69" s="1"/>
      <c r="AQ69" s="1"/>
      <c r="AR69" s="1"/>
      <c r="AS69" s="1"/>
      <c r="AT69" s="1"/>
      <c r="AU69" s="1"/>
      <c r="AV69" s="1"/>
      <c r="AW69" s="1"/>
      <c r="AX69" s="1"/>
      <c r="AY69" s="1"/>
      <c r="ALQ69" t="e">
        <v>#N/A</v>
      </c>
    </row>
    <row r="70" spans="1:1005" ht="15" x14ac:dyDescent="0.25">
      <c r="A70" s="226">
        <v>47362</v>
      </c>
      <c r="B70" s="216"/>
      <c r="C70" s="208">
        <v>16</v>
      </c>
      <c r="D70" s="211">
        <v>16</v>
      </c>
      <c r="E70">
        <v>8.1140000000000008</v>
      </c>
      <c r="F70">
        <v>24.876999999999999</v>
      </c>
      <c r="G70">
        <v>10.532999999999999</v>
      </c>
      <c r="H70">
        <v>27.635000000000002</v>
      </c>
      <c r="I70">
        <v>6.984</v>
      </c>
      <c r="J70">
        <v>9.7070000000000007</v>
      </c>
      <c r="K70">
        <v>9.4740000000000002</v>
      </c>
      <c r="L70">
        <v>20.129000000000001</v>
      </c>
      <c r="M70">
        <v>17.111999999999998</v>
      </c>
      <c r="N70">
        <v>12.074</v>
      </c>
      <c r="O70">
        <v>12.433</v>
      </c>
      <c r="P70">
        <v>17.869</v>
      </c>
      <c r="Q70">
        <v>13.295999999999999</v>
      </c>
      <c r="R70">
        <v>6.8029999999999999</v>
      </c>
      <c r="S70">
        <v>9.2989999999999995</v>
      </c>
      <c r="T70">
        <v>8.4879999999999995</v>
      </c>
      <c r="U70">
        <v>5.82</v>
      </c>
      <c r="V70">
        <v>28.294</v>
      </c>
      <c r="W70">
        <v>14.420999999999999</v>
      </c>
      <c r="X70">
        <v>9.0869999999999997</v>
      </c>
      <c r="Y70">
        <v>10.105</v>
      </c>
      <c r="Z70">
        <v>6.7759999999999998</v>
      </c>
      <c r="AA70">
        <v>3.6850000000000001</v>
      </c>
      <c r="AB70">
        <v>6.9470000000000001</v>
      </c>
      <c r="AC70">
        <v>5.907</v>
      </c>
      <c r="AD70">
        <v>26.661999999999999</v>
      </c>
      <c r="AE70" s="1">
        <v>13.205</v>
      </c>
      <c r="AF70">
        <v>18.943000000000001</v>
      </c>
      <c r="AG70">
        <v>14.667</v>
      </c>
      <c r="AH70">
        <v>14.667</v>
      </c>
      <c r="AI70" s="1"/>
      <c r="AJ70" s="1"/>
      <c r="AK70" s="1"/>
      <c r="AL70" s="1"/>
      <c r="AM70" s="1"/>
      <c r="AN70" s="1"/>
      <c r="AO70" s="1"/>
      <c r="AP70" s="1"/>
      <c r="AQ70" s="1"/>
      <c r="AR70" s="1"/>
      <c r="AS70" s="1"/>
      <c r="AT70" s="1"/>
      <c r="AU70" s="1"/>
      <c r="AV70" s="1"/>
      <c r="AW70" s="1"/>
      <c r="AX70" s="1"/>
      <c r="AY70" s="1"/>
      <c r="ALQ70" t="e">
        <v>#N/A</v>
      </c>
    </row>
    <row r="71" spans="1:1005" ht="15" x14ac:dyDescent="0.25">
      <c r="A71" s="226"/>
      <c r="B71" s="216"/>
      <c r="C71" s="208"/>
      <c r="D71" s="211"/>
      <c r="AI71" s="1"/>
      <c r="AJ71" s="1"/>
      <c r="AK71" s="1"/>
      <c r="AL71" s="1"/>
      <c r="AM71" s="1"/>
      <c r="AN71" s="1"/>
      <c r="AO71" s="1"/>
      <c r="AP71" s="1"/>
      <c r="AQ71" s="1"/>
      <c r="AR71" s="1"/>
      <c r="AS71" s="1"/>
      <c r="AT71" s="1"/>
      <c r="AU71" s="1"/>
      <c r="AV71" s="1"/>
      <c r="AW71" s="1"/>
      <c r="AX71" s="1"/>
      <c r="AY71" s="1"/>
      <c r="ALQ71" t="e">
        <v>#N/A</v>
      </c>
    </row>
    <row r="72" spans="1:1005" ht="15" x14ac:dyDescent="0.25">
      <c r="A72" s="226"/>
      <c r="B72" s="216"/>
      <c r="C72" s="208"/>
      <c r="D72" s="211"/>
      <c r="AI72" s="1"/>
      <c r="AJ72" s="1"/>
      <c r="AK72" s="1"/>
      <c r="AL72" s="1"/>
      <c r="AM72" s="1"/>
      <c r="AN72" s="1"/>
      <c r="AO72" s="1"/>
      <c r="AP72" s="1"/>
      <c r="AQ72" s="1"/>
      <c r="AR72" s="1"/>
      <c r="AS72" s="1"/>
      <c r="AT72" s="1"/>
      <c r="AU72" s="1"/>
      <c r="AV72" s="1"/>
      <c r="AW72" s="1"/>
      <c r="AX72" s="1"/>
      <c r="AY72" s="1"/>
      <c r="ALQ72" t="e">
        <v>#N/A</v>
      </c>
    </row>
    <row r="73" spans="1:1005" ht="15" x14ac:dyDescent="0.25">
      <c r="A73" s="226"/>
      <c r="B73" s="216"/>
      <c r="C73" s="208"/>
      <c r="D73" s="211"/>
      <c r="AI73" s="1"/>
      <c r="AJ73" s="1"/>
      <c r="AK73" s="1"/>
      <c r="AL73" s="1"/>
      <c r="AM73" s="1"/>
      <c r="AN73" s="1"/>
      <c r="AO73" s="1"/>
      <c r="AP73" s="1"/>
      <c r="AQ73" s="1"/>
      <c r="AR73" s="1"/>
      <c r="AS73" s="1"/>
      <c r="AT73" s="1"/>
      <c r="AU73" s="1"/>
      <c r="AV73" s="1"/>
      <c r="AW73" s="1"/>
      <c r="AX73" s="1"/>
      <c r="AY73" s="1"/>
    </row>
    <row r="74" spans="1:1005" ht="15" x14ac:dyDescent="0.25">
      <c r="A74" s="226"/>
      <c r="B74" s="216"/>
      <c r="C74" s="208"/>
      <c r="D74" s="211"/>
      <c r="AI74" s="1"/>
      <c r="AJ74" s="1"/>
      <c r="AK74" s="1"/>
      <c r="AL74" s="1"/>
      <c r="AM74" s="1"/>
      <c r="AN74" s="1"/>
      <c r="AO74" s="1"/>
      <c r="AP74" s="1"/>
      <c r="AQ74" s="1"/>
      <c r="AR74" s="1"/>
      <c r="AS74" s="1"/>
      <c r="AT74" s="1"/>
      <c r="AU74" s="1"/>
      <c r="AV74" s="1"/>
      <c r="AW74" s="1"/>
      <c r="AX74" s="1"/>
      <c r="AY74" s="1"/>
    </row>
    <row r="75" spans="1:1005" ht="15" x14ac:dyDescent="0.25">
      <c r="A75" s="226"/>
      <c r="B75" s="216"/>
      <c r="C75" s="208"/>
      <c r="D75" s="211"/>
      <c r="AI75" s="1"/>
      <c r="AJ75" s="1"/>
      <c r="AK75" s="1"/>
      <c r="AL75" s="1"/>
      <c r="AM75" s="1"/>
      <c r="AN75" s="1"/>
      <c r="AO75" s="1"/>
      <c r="AP75" s="1"/>
      <c r="AQ75" s="1"/>
      <c r="AR75" s="1"/>
      <c r="AS75" s="1"/>
      <c r="AT75" s="1"/>
      <c r="AU75" s="1"/>
      <c r="AV75" s="1"/>
      <c r="AW75" s="1"/>
      <c r="AX75" s="1"/>
      <c r="AY75" s="1"/>
    </row>
    <row r="76" spans="1:1005" ht="15" x14ac:dyDescent="0.25">
      <c r="A76" s="226"/>
      <c r="B76" s="216"/>
      <c r="C76" s="208"/>
      <c r="D76" s="211"/>
      <c r="AI76" s="1"/>
      <c r="AJ76" s="1"/>
      <c r="AK76" s="1"/>
      <c r="AL76" s="1"/>
      <c r="AM76" s="1"/>
      <c r="AN76" s="1"/>
      <c r="AO76" s="1"/>
      <c r="AP76" s="1"/>
      <c r="AQ76" s="1"/>
      <c r="AR76" s="1"/>
      <c r="AS76" s="1"/>
      <c r="AT76" s="1"/>
      <c r="AU76" s="1"/>
      <c r="AV76" s="1"/>
      <c r="AW76" s="1"/>
      <c r="AX76" s="1"/>
      <c r="AY76" s="1"/>
    </row>
    <row r="77" spans="1:1005" ht="15" x14ac:dyDescent="0.25">
      <c r="A77" s="226"/>
      <c r="B77" s="216"/>
      <c r="C77" s="208"/>
      <c r="D77" s="211"/>
      <c r="AI77" s="1"/>
      <c r="AJ77" s="1"/>
      <c r="AK77" s="1"/>
      <c r="AL77" s="1"/>
      <c r="AM77" s="1"/>
      <c r="AN77" s="1"/>
      <c r="AO77" s="1"/>
      <c r="AP77" s="1"/>
      <c r="AQ77" s="1"/>
      <c r="AR77" s="1"/>
      <c r="AS77" s="1"/>
      <c r="AT77" s="1"/>
      <c r="AU77" s="1"/>
      <c r="AV77" s="1"/>
      <c r="AW77" s="1"/>
      <c r="AX77" s="1"/>
      <c r="AY77" s="1"/>
    </row>
    <row r="78" spans="1:1005" ht="15" x14ac:dyDescent="0.25">
      <c r="A78" s="226"/>
      <c r="B78" s="216"/>
      <c r="C78" s="208"/>
      <c r="D78" s="211"/>
      <c r="AI78" s="1"/>
      <c r="AJ78" s="1"/>
      <c r="AK78" s="1"/>
      <c r="AL78" s="1"/>
      <c r="AM78" s="1"/>
      <c r="AN78" s="1"/>
      <c r="AO78" s="1"/>
      <c r="AP78" s="1"/>
      <c r="AQ78" s="1"/>
      <c r="AR78" s="1"/>
      <c r="AS78" s="1"/>
      <c r="AT78" s="1"/>
      <c r="AU78" s="1"/>
      <c r="AV78" s="1"/>
      <c r="AW78" s="1"/>
      <c r="AX78" s="1"/>
      <c r="AY78" s="1"/>
    </row>
    <row r="79" spans="1:1005" ht="15" x14ac:dyDescent="0.25">
      <c r="A79" s="226"/>
      <c r="B79" s="216"/>
      <c r="C79" s="208"/>
      <c r="D79" s="211"/>
      <c r="AI79" s="1"/>
      <c r="AJ79" s="1"/>
      <c r="AK79" s="1"/>
      <c r="AL79" s="1"/>
      <c r="AM79" s="1"/>
      <c r="AN79" s="1"/>
      <c r="AO79" s="1"/>
      <c r="AP79" s="1"/>
      <c r="AQ79" s="1"/>
      <c r="AR79" s="1"/>
      <c r="AS79" s="1"/>
      <c r="AT79" s="1"/>
      <c r="AU79" s="1"/>
      <c r="AV79" s="1"/>
      <c r="AW79" s="1"/>
      <c r="AX79" s="1"/>
      <c r="AY79" s="1"/>
    </row>
    <row r="80" spans="1:1005" ht="15" x14ac:dyDescent="0.25">
      <c r="A80" s="226"/>
      <c r="B80" s="216"/>
      <c r="C80" s="208"/>
      <c r="D80" s="211"/>
      <c r="AI80" s="1"/>
      <c r="AJ80" s="1"/>
      <c r="AK80" s="1"/>
      <c r="AL80" s="1"/>
      <c r="AM80" s="1"/>
      <c r="AN80" s="1"/>
      <c r="AO80" s="1"/>
      <c r="AP80" s="1"/>
      <c r="AQ80" s="1"/>
      <c r="AR80" s="1"/>
      <c r="AS80" s="1"/>
      <c r="AT80" s="1"/>
      <c r="AU80" s="1"/>
      <c r="AV80" s="1"/>
      <c r="AW80" s="1"/>
      <c r="AX80" s="1"/>
      <c r="AY80" s="1"/>
    </row>
    <row r="81" spans="1:4" ht="12.75" customHeight="1" x14ac:dyDescent="0.25">
      <c r="A81" s="226"/>
      <c r="B81" s="223"/>
      <c r="C81" s="120"/>
      <c r="D81" s="24"/>
    </row>
    <row r="82" spans="1:4" ht="12.75" customHeight="1" x14ac:dyDescent="0.25">
      <c r="A82" s="226"/>
      <c r="B82" s="223"/>
      <c r="C82" s="120"/>
      <c r="D82" s="24"/>
    </row>
    <row r="83" spans="1:4" ht="12.75" customHeight="1" x14ac:dyDescent="0.25">
      <c r="A83" s="226"/>
      <c r="B83" s="223"/>
      <c r="C83" s="120"/>
      <c r="D83" s="24"/>
    </row>
    <row r="84" spans="1:4" ht="12.75" customHeight="1" x14ac:dyDescent="0.25">
      <c r="A84" s="226"/>
      <c r="B84" s="223"/>
      <c r="C84" s="120"/>
      <c r="D84" s="24"/>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7109375" defaultRowHeight="12.75" customHeight="1" x14ac:dyDescent="0.25"/>
  <cols>
    <col min="1" max="54" width="9.28515625" customWidth="1"/>
  </cols>
  <sheetData>
    <row r="1" spans="1:51" ht="15" x14ac:dyDescent="0.25">
      <c r="A1" s="192"/>
      <c r="B1" s="261">
        <v>272.69029999999992</v>
      </c>
      <c r="C1" s="262"/>
      <c r="D1" s="262"/>
      <c r="E1" s="262"/>
      <c r="F1" s="262"/>
      <c r="G1" s="262"/>
      <c r="H1" s="262"/>
      <c r="I1" s="262"/>
      <c r="J1" s="262"/>
      <c r="K1" s="262"/>
      <c r="L1" s="262"/>
      <c r="M1" s="262"/>
      <c r="N1" s="262"/>
      <c r="O1" s="262"/>
      <c r="P1" s="262"/>
      <c r="Q1" s="262"/>
      <c r="R1" s="262"/>
      <c r="S1" s="262"/>
      <c r="T1" s="262"/>
      <c r="U1" s="262"/>
      <c r="V1" s="262"/>
      <c r="W1" s="262"/>
      <c r="X1" s="262"/>
      <c r="Y1" s="262"/>
      <c r="Z1" s="262"/>
      <c r="AA1" s="262"/>
      <c r="AB1" s="262"/>
      <c r="AC1" s="262"/>
      <c r="AD1" s="262"/>
      <c r="AE1" s="262"/>
      <c r="AF1" s="262"/>
      <c r="AG1" s="262"/>
      <c r="AH1" s="262"/>
      <c r="AI1" s="2"/>
      <c r="AJ1" s="2"/>
      <c r="AK1" s="2"/>
      <c r="AL1" s="2"/>
      <c r="AM1" s="2"/>
    </row>
    <row r="2" spans="1:51" ht="15" x14ac:dyDescent="0.25">
      <c r="A2" s="193"/>
      <c r="B2" s="196" t="s">
        <v>46</v>
      </c>
      <c r="C2" s="191" t="s">
        <v>45</v>
      </c>
      <c r="D2" s="191" t="s">
        <v>47</v>
      </c>
      <c r="E2" s="191">
        <v>1991</v>
      </c>
      <c r="F2" s="191">
        <v>1992</v>
      </c>
      <c r="G2" s="191">
        <v>1993</v>
      </c>
      <c r="H2" s="191">
        <v>1994</v>
      </c>
      <c r="I2" s="191">
        <v>1995</v>
      </c>
      <c r="J2" s="191">
        <v>1996</v>
      </c>
      <c r="K2" s="191">
        <v>1997</v>
      </c>
      <c r="L2" s="191">
        <v>1998</v>
      </c>
      <c r="M2" s="191">
        <v>1999</v>
      </c>
      <c r="N2" s="191">
        <v>2000</v>
      </c>
      <c r="O2" s="191">
        <v>2001</v>
      </c>
      <c r="P2" s="191">
        <v>2002</v>
      </c>
      <c r="Q2" s="191">
        <v>2003</v>
      </c>
      <c r="R2" s="191">
        <v>2004</v>
      </c>
      <c r="S2" s="191">
        <v>2005</v>
      </c>
      <c r="T2" s="191">
        <v>2006</v>
      </c>
      <c r="U2" s="191">
        <v>2007</v>
      </c>
      <c r="V2" s="191">
        <v>2008</v>
      </c>
      <c r="W2" s="191">
        <v>2009</v>
      </c>
      <c r="X2" s="191">
        <v>2010</v>
      </c>
      <c r="Y2" s="191">
        <v>2011</v>
      </c>
      <c r="Z2" s="191">
        <v>2012</v>
      </c>
      <c r="AA2" s="191">
        <v>2013</v>
      </c>
      <c r="AB2" s="191">
        <v>2014</v>
      </c>
      <c r="AC2" s="191">
        <v>2015</v>
      </c>
      <c r="AD2" s="191">
        <v>2016</v>
      </c>
      <c r="AE2" s="191">
        <v>2017</v>
      </c>
      <c r="AF2" s="191">
        <v>2018</v>
      </c>
      <c r="AG2" s="191">
        <v>2019</v>
      </c>
      <c r="AH2" s="191">
        <v>2020</v>
      </c>
      <c r="AI2" s="2"/>
      <c r="AJ2" s="2"/>
      <c r="AK2" s="2"/>
      <c r="AL2" s="2"/>
      <c r="AM2" s="2"/>
    </row>
    <row r="3" spans="1:51" ht="15" x14ac:dyDescent="0.25">
      <c r="A3" s="194"/>
      <c r="B3" s="197" t="s">
        <v>63</v>
      </c>
      <c r="C3" s="133" t="s">
        <v>64</v>
      </c>
      <c r="D3" s="133" t="s">
        <v>65</v>
      </c>
      <c r="E3" s="133" t="s">
        <v>66</v>
      </c>
      <c r="F3" s="133" t="s">
        <v>67</v>
      </c>
      <c r="G3" s="133" t="s">
        <v>68</v>
      </c>
      <c r="H3" s="133" t="s">
        <v>69</v>
      </c>
      <c r="I3" s="133" t="s">
        <v>70</v>
      </c>
      <c r="J3" s="133" t="s">
        <v>71</v>
      </c>
      <c r="K3" s="133" t="s">
        <v>72</v>
      </c>
      <c r="L3" s="133" t="s">
        <v>73</v>
      </c>
      <c r="M3" s="133" t="s">
        <v>74</v>
      </c>
      <c r="N3" s="133" t="s">
        <v>75</v>
      </c>
      <c r="O3" s="133" t="s">
        <v>76</v>
      </c>
      <c r="P3" s="133" t="s">
        <v>77</v>
      </c>
      <c r="Q3" s="133" t="s">
        <v>78</v>
      </c>
      <c r="R3" s="133" t="s">
        <v>79</v>
      </c>
      <c r="S3" s="133" t="s">
        <v>80</v>
      </c>
      <c r="T3" s="133" t="s">
        <v>81</v>
      </c>
      <c r="U3" s="133" t="s">
        <v>82</v>
      </c>
      <c r="V3" s="133" t="s">
        <v>83</v>
      </c>
      <c r="W3" s="133" t="s">
        <v>84</v>
      </c>
      <c r="X3" s="133" t="s">
        <v>85</v>
      </c>
      <c r="Y3" s="133" t="s">
        <v>86</v>
      </c>
      <c r="Z3" s="133" t="s">
        <v>87</v>
      </c>
      <c r="AA3" s="133" t="s">
        <v>88</v>
      </c>
      <c r="AB3" s="133" t="s">
        <v>89</v>
      </c>
      <c r="AC3" s="133" t="s">
        <v>90</v>
      </c>
      <c r="AD3" s="133" t="s">
        <v>91</v>
      </c>
      <c r="AE3" s="133" t="s">
        <v>92</v>
      </c>
      <c r="AF3" s="133" t="s">
        <v>93</v>
      </c>
      <c r="AG3" s="133" t="s">
        <v>94</v>
      </c>
      <c r="AH3" s="133" t="s">
        <v>95</v>
      </c>
      <c r="AI3" s="2"/>
      <c r="AJ3" s="2"/>
      <c r="AK3" s="2"/>
      <c r="AL3" s="2"/>
      <c r="AM3" s="2"/>
    </row>
    <row r="4" spans="1:51" ht="15" x14ac:dyDescent="0.25">
      <c r="A4" s="195">
        <v>45352</v>
      </c>
      <c r="B4" s="212"/>
      <c r="C4" s="213">
        <v>68</v>
      </c>
      <c r="D4" s="209">
        <v>68</v>
      </c>
      <c r="E4">
        <v>54.643999999999998</v>
      </c>
      <c r="F4">
        <v>82.986000000000004</v>
      </c>
      <c r="G4">
        <v>63.640999999999998</v>
      </c>
      <c r="H4">
        <v>87.497</v>
      </c>
      <c r="I4">
        <v>94.248000000000005</v>
      </c>
      <c r="J4">
        <v>55.182000000000002</v>
      </c>
      <c r="K4">
        <v>73.427999999999997</v>
      </c>
      <c r="L4">
        <v>68.42</v>
      </c>
      <c r="M4">
        <v>82.034000000000006</v>
      </c>
      <c r="N4">
        <v>63.991999999999997</v>
      </c>
      <c r="O4">
        <v>66.123999999999995</v>
      </c>
      <c r="P4">
        <v>45.993000000000002</v>
      </c>
      <c r="Q4">
        <v>76.343000000000004</v>
      </c>
      <c r="R4">
        <v>117.626</v>
      </c>
      <c r="S4">
        <v>55.942999999999998</v>
      </c>
      <c r="T4">
        <v>51.942999999999998</v>
      </c>
      <c r="U4">
        <v>117.807</v>
      </c>
      <c r="V4">
        <v>40.234000000000002</v>
      </c>
      <c r="W4">
        <v>88.444000000000003</v>
      </c>
      <c r="X4">
        <v>49.22</v>
      </c>
      <c r="Y4">
        <v>58.698</v>
      </c>
      <c r="Z4">
        <v>105.321</v>
      </c>
      <c r="AA4">
        <v>56.472000000000001</v>
      </c>
      <c r="AB4">
        <v>64.39</v>
      </c>
      <c r="AC4">
        <v>114.92100000000001</v>
      </c>
      <c r="AD4">
        <v>67.58</v>
      </c>
      <c r="AE4">
        <v>128.541</v>
      </c>
      <c r="AF4">
        <v>77.186999999999998</v>
      </c>
      <c r="AG4">
        <v>46.177999999999997</v>
      </c>
      <c r="AH4">
        <v>71.792000000000002</v>
      </c>
      <c r="AI4" s="1"/>
      <c r="AJ4" s="1"/>
      <c r="AK4" s="1"/>
      <c r="AL4" s="1"/>
      <c r="AM4" s="1"/>
      <c r="AN4" s="1"/>
      <c r="AO4" s="1"/>
      <c r="AP4" s="1"/>
      <c r="AQ4" s="1"/>
      <c r="AR4" s="1"/>
      <c r="AS4" s="1"/>
      <c r="AT4" s="1"/>
      <c r="AU4" s="1"/>
      <c r="AV4" s="1"/>
      <c r="AW4" s="1"/>
      <c r="AX4" s="1"/>
      <c r="AY4" s="1"/>
    </row>
    <row r="5" spans="1:51" ht="15" x14ac:dyDescent="0.25">
      <c r="A5" s="195">
        <v>45383</v>
      </c>
      <c r="B5" s="214"/>
      <c r="C5" s="204">
        <v>155</v>
      </c>
      <c r="D5" s="210">
        <v>220</v>
      </c>
      <c r="E5">
        <v>186.24</v>
      </c>
      <c r="F5">
        <v>266.15800000000002</v>
      </c>
      <c r="G5">
        <v>212.565</v>
      </c>
      <c r="H5">
        <v>243.58</v>
      </c>
      <c r="I5">
        <v>168.86600000000001</v>
      </c>
      <c r="J5">
        <v>220.761</v>
      </c>
      <c r="K5">
        <v>156.00399999999999</v>
      </c>
      <c r="L5">
        <v>195.47399999999999</v>
      </c>
      <c r="M5">
        <v>195.58699999999999</v>
      </c>
      <c r="N5">
        <v>254.833</v>
      </c>
      <c r="O5">
        <v>230.26300000000001</v>
      </c>
      <c r="P5">
        <v>219.239</v>
      </c>
      <c r="Q5">
        <v>299.26900000000001</v>
      </c>
      <c r="R5">
        <v>286.73</v>
      </c>
      <c r="S5">
        <v>191.55799999999999</v>
      </c>
      <c r="T5">
        <v>288.56200000000001</v>
      </c>
      <c r="U5">
        <v>196.66900000000001</v>
      </c>
      <c r="V5">
        <v>97.254000000000005</v>
      </c>
      <c r="W5">
        <v>234.21899999999999</v>
      </c>
      <c r="X5">
        <v>248.18700000000001</v>
      </c>
      <c r="Y5">
        <v>274.01</v>
      </c>
      <c r="Z5">
        <v>262.61599999999999</v>
      </c>
      <c r="AA5">
        <v>163.03299999999999</v>
      </c>
      <c r="AB5">
        <v>205.71299999999999</v>
      </c>
      <c r="AC5">
        <v>187.95400000000001</v>
      </c>
      <c r="AD5">
        <v>282.34399999999999</v>
      </c>
      <c r="AE5">
        <v>195.09700000000001</v>
      </c>
      <c r="AF5">
        <v>230.36600000000001</v>
      </c>
      <c r="AG5">
        <v>249.58799999999999</v>
      </c>
      <c r="AH5">
        <v>172.68600000000001</v>
      </c>
      <c r="AI5" s="1"/>
      <c r="AJ5" s="1"/>
      <c r="AK5" s="1"/>
      <c r="AL5" s="1"/>
      <c r="AM5" s="1"/>
      <c r="AN5" s="1"/>
      <c r="AO5" s="1"/>
      <c r="AP5" s="1"/>
      <c r="AQ5" s="1"/>
      <c r="AR5" s="1"/>
      <c r="AS5" s="1"/>
      <c r="AT5" s="1"/>
      <c r="AU5" s="1"/>
      <c r="AV5" s="1"/>
      <c r="AW5" s="1"/>
      <c r="AX5" s="1"/>
      <c r="AY5" s="1"/>
    </row>
    <row r="6" spans="1:51" ht="15" x14ac:dyDescent="0.25">
      <c r="A6" s="195">
        <v>45413</v>
      </c>
      <c r="B6" s="214"/>
      <c r="C6" s="204">
        <v>380</v>
      </c>
      <c r="D6" s="210">
        <v>540</v>
      </c>
      <c r="E6">
        <v>562.14499999999998</v>
      </c>
      <c r="F6">
        <v>565.22199999999998</v>
      </c>
      <c r="G6">
        <v>634.08900000000006</v>
      </c>
      <c r="H6">
        <v>482.142</v>
      </c>
      <c r="I6">
        <v>728.45699999999999</v>
      </c>
      <c r="J6">
        <v>539.654</v>
      </c>
      <c r="K6">
        <v>585.16399999999999</v>
      </c>
      <c r="L6">
        <v>533.27700000000004</v>
      </c>
      <c r="M6">
        <v>518.78599999999994</v>
      </c>
      <c r="N6">
        <v>594.60699999999997</v>
      </c>
      <c r="O6">
        <v>566.04899999999998</v>
      </c>
      <c r="P6">
        <v>352.41199999999998</v>
      </c>
      <c r="Q6">
        <v>683.30899999999997</v>
      </c>
      <c r="R6">
        <v>459.20699999999999</v>
      </c>
      <c r="S6">
        <v>553.78399999999999</v>
      </c>
      <c r="T6">
        <v>540.346</v>
      </c>
      <c r="U6">
        <v>470.67700000000002</v>
      </c>
      <c r="V6">
        <v>443.08</v>
      </c>
      <c r="W6">
        <v>630.63300000000004</v>
      </c>
      <c r="X6">
        <v>481.76499999999999</v>
      </c>
      <c r="Y6">
        <v>633.33699999999999</v>
      </c>
      <c r="Z6">
        <v>311.303</v>
      </c>
      <c r="AA6">
        <v>592.58399999999995</v>
      </c>
      <c r="AB6">
        <v>457.47</v>
      </c>
      <c r="AC6">
        <v>485.06799999999998</v>
      </c>
      <c r="AD6">
        <v>703.09699999999998</v>
      </c>
      <c r="AE6">
        <v>432.35199999999998</v>
      </c>
      <c r="AF6">
        <v>584.62599999999998</v>
      </c>
      <c r="AG6">
        <v>530.12800000000004</v>
      </c>
      <c r="AH6">
        <v>489.22800000000001</v>
      </c>
      <c r="AI6" s="1"/>
      <c r="AJ6" s="1"/>
      <c r="AK6" s="1"/>
      <c r="AL6" s="1"/>
      <c r="AM6" s="1"/>
      <c r="AN6" s="1"/>
      <c r="AO6" s="1"/>
      <c r="AP6" s="1"/>
      <c r="AQ6" s="1"/>
      <c r="AR6" s="1"/>
      <c r="AS6" s="1"/>
      <c r="AT6" s="1"/>
      <c r="AU6" s="1"/>
      <c r="AV6" s="1"/>
      <c r="AW6" s="1"/>
      <c r="AX6" s="1"/>
      <c r="AY6" s="1"/>
    </row>
    <row r="7" spans="1:51" ht="15" x14ac:dyDescent="0.25">
      <c r="A7" s="195">
        <v>45444</v>
      </c>
      <c r="B7" s="214"/>
      <c r="C7" s="204">
        <v>296</v>
      </c>
      <c r="D7" s="210">
        <v>420</v>
      </c>
      <c r="E7">
        <v>544.28499999999997</v>
      </c>
      <c r="F7">
        <v>207.13399999999999</v>
      </c>
      <c r="G7">
        <v>567.87699999999995</v>
      </c>
      <c r="H7">
        <v>202.91</v>
      </c>
      <c r="I7">
        <v>939.73199999999997</v>
      </c>
      <c r="J7">
        <v>401.52300000000002</v>
      </c>
      <c r="K7">
        <v>534.52300000000002</v>
      </c>
      <c r="L7">
        <v>452.56</v>
      </c>
      <c r="M7">
        <v>525.61800000000005</v>
      </c>
      <c r="N7">
        <v>285.24200000000002</v>
      </c>
      <c r="O7">
        <v>268.53800000000001</v>
      </c>
      <c r="P7">
        <v>258.16899999999998</v>
      </c>
      <c r="Q7">
        <v>485.40600000000001</v>
      </c>
      <c r="R7">
        <v>192.298</v>
      </c>
      <c r="S7">
        <v>500.25099999999998</v>
      </c>
      <c r="T7">
        <v>250.57</v>
      </c>
      <c r="U7">
        <v>186.14099999999999</v>
      </c>
      <c r="V7">
        <v>553.726</v>
      </c>
      <c r="W7">
        <v>425.91800000000001</v>
      </c>
      <c r="X7">
        <v>710.96600000000001</v>
      </c>
      <c r="Y7">
        <v>849.30399999999997</v>
      </c>
      <c r="Z7">
        <v>96.122</v>
      </c>
      <c r="AA7">
        <v>414.08199999999999</v>
      </c>
      <c r="AB7">
        <v>434.25700000000001</v>
      </c>
      <c r="AC7">
        <v>384.58600000000001</v>
      </c>
      <c r="AD7">
        <v>554.74400000000003</v>
      </c>
      <c r="AE7">
        <v>298.46199999999999</v>
      </c>
      <c r="AF7">
        <v>260.24900000000002</v>
      </c>
      <c r="AG7">
        <v>604</v>
      </c>
      <c r="AH7">
        <v>296.11200000000002</v>
      </c>
      <c r="AI7" s="1"/>
      <c r="AJ7" s="1"/>
      <c r="AK7" s="1"/>
      <c r="AL7" s="1"/>
      <c r="AM7" s="1"/>
      <c r="AN7" s="1"/>
      <c r="AO7" s="1"/>
      <c r="AP7" s="1"/>
      <c r="AQ7" s="1"/>
      <c r="AR7" s="1"/>
      <c r="AS7" s="1"/>
      <c r="AT7" s="1"/>
      <c r="AU7" s="1"/>
      <c r="AV7" s="1"/>
      <c r="AW7" s="1"/>
      <c r="AX7" s="1"/>
      <c r="AY7" s="1"/>
    </row>
    <row r="8" spans="1:51" ht="15" x14ac:dyDescent="0.25">
      <c r="A8" s="195">
        <v>45474</v>
      </c>
      <c r="B8" s="214"/>
      <c r="C8" s="204">
        <v>49</v>
      </c>
      <c r="D8" s="210">
        <v>70</v>
      </c>
      <c r="E8">
        <v>110.54600000000001</v>
      </c>
      <c r="F8">
        <v>42.465000000000003</v>
      </c>
      <c r="G8">
        <v>140.047</v>
      </c>
      <c r="H8">
        <v>29.283000000000001</v>
      </c>
      <c r="I8">
        <v>342.911</v>
      </c>
      <c r="J8">
        <v>68.19</v>
      </c>
      <c r="K8">
        <v>82.515000000000001</v>
      </c>
      <c r="L8">
        <v>157.447</v>
      </c>
      <c r="M8">
        <v>109.468</v>
      </c>
      <c r="N8">
        <v>30.358000000000001</v>
      </c>
      <c r="O8">
        <v>37.423999999999999</v>
      </c>
      <c r="P8">
        <v>29.294</v>
      </c>
      <c r="Q8">
        <v>77.700999999999993</v>
      </c>
      <c r="R8">
        <v>32.073999999999998</v>
      </c>
      <c r="S8">
        <v>102.444</v>
      </c>
      <c r="T8">
        <v>29.981999999999999</v>
      </c>
      <c r="U8">
        <v>25.396999999999998</v>
      </c>
      <c r="V8">
        <v>150.27099999999999</v>
      </c>
      <c r="W8">
        <v>117.107</v>
      </c>
      <c r="X8">
        <v>148.238</v>
      </c>
      <c r="Y8">
        <v>334.334</v>
      </c>
      <c r="Z8">
        <v>8.9329999999999998</v>
      </c>
      <c r="AA8">
        <v>66.027000000000001</v>
      </c>
      <c r="AB8">
        <v>65.715000000000003</v>
      </c>
      <c r="AC8">
        <v>71.81</v>
      </c>
      <c r="AD8">
        <v>93.012</v>
      </c>
      <c r="AE8">
        <v>46.283999999999999</v>
      </c>
      <c r="AF8">
        <v>27.780999999999999</v>
      </c>
      <c r="AG8">
        <v>225.09899999999999</v>
      </c>
      <c r="AH8">
        <v>35.744</v>
      </c>
      <c r="AI8" s="1"/>
      <c r="AJ8" s="1"/>
      <c r="AK8" s="1"/>
      <c r="AL8" s="1"/>
      <c r="AM8" s="1"/>
      <c r="AN8" s="1"/>
      <c r="AO8" s="1"/>
      <c r="AP8" s="1"/>
      <c r="AQ8" s="1"/>
      <c r="AR8" s="1"/>
      <c r="AS8" s="1"/>
      <c r="AT8" s="1"/>
      <c r="AU8" s="1"/>
      <c r="AV8" s="1"/>
      <c r="AW8" s="1"/>
      <c r="AX8" s="1"/>
      <c r="AY8" s="1"/>
    </row>
    <row r="9" spans="1:51" ht="15" x14ac:dyDescent="0.25">
      <c r="A9" s="195">
        <v>45505</v>
      </c>
      <c r="B9" s="214"/>
      <c r="C9" s="204">
        <v>16</v>
      </c>
      <c r="D9" s="210">
        <v>16</v>
      </c>
      <c r="E9">
        <v>20.234000000000002</v>
      </c>
      <c r="F9">
        <v>13.898999999999999</v>
      </c>
      <c r="G9">
        <v>23.876999999999999</v>
      </c>
      <c r="H9">
        <v>10.821999999999999</v>
      </c>
      <c r="I9">
        <v>51.026000000000003</v>
      </c>
      <c r="J9">
        <v>15.802</v>
      </c>
      <c r="K9">
        <v>26.789000000000001</v>
      </c>
      <c r="L9">
        <v>29.706</v>
      </c>
      <c r="M9">
        <v>21.696999999999999</v>
      </c>
      <c r="N9">
        <v>10.138999999999999</v>
      </c>
      <c r="O9">
        <v>13.103</v>
      </c>
      <c r="P9">
        <v>9.3940000000000001</v>
      </c>
      <c r="Q9">
        <v>16.126999999999999</v>
      </c>
      <c r="R9">
        <v>10.484</v>
      </c>
      <c r="S9">
        <v>18.45</v>
      </c>
      <c r="T9">
        <v>12.433</v>
      </c>
      <c r="U9">
        <v>9.766</v>
      </c>
      <c r="V9">
        <v>22.306999999999999</v>
      </c>
      <c r="W9">
        <v>22.071999999999999</v>
      </c>
      <c r="X9">
        <v>25.7</v>
      </c>
      <c r="Y9">
        <v>45.896999999999998</v>
      </c>
      <c r="Z9">
        <v>7.1130000000000004</v>
      </c>
      <c r="AA9">
        <v>15.872999999999999</v>
      </c>
      <c r="AB9">
        <v>28.907</v>
      </c>
      <c r="AC9">
        <v>15.792999999999999</v>
      </c>
      <c r="AD9">
        <v>19.013000000000002</v>
      </c>
      <c r="AE9">
        <v>12.273</v>
      </c>
      <c r="AF9">
        <v>10.561</v>
      </c>
      <c r="AG9">
        <v>31.558</v>
      </c>
      <c r="AH9">
        <v>9.5549999999999997</v>
      </c>
      <c r="AI9" s="1"/>
      <c r="AJ9" s="1"/>
      <c r="AK9" s="1"/>
      <c r="AL9" s="1"/>
      <c r="AM9" s="1"/>
      <c r="AN9" s="1"/>
      <c r="AO9" s="1"/>
      <c r="AP9" s="1"/>
      <c r="AQ9" s="1"/>
      <c r="AR9" s="1"/>
      <c r="AS9" s="1"/>
      <c r="AT9" s="1"/>
      <c r="AU9" s="1"/>
      <c r="AV9" s="1"/>
      <c r="AW9" s="1"/>
      <c r="AX9" s="1"/>
      <c r="AY9" s="1"/>
    </row>
    <row r="10" spans="1:51" ht="15" x14ac:dyDescent="0.25">
      <c r="A10" s="195">
        <v>45536</v>
      </c>
      <c r="B10" s="214"/>
      <c r="C10" s="204">
        <v>16</v>
      </c>
      <c r="D10" s="210">
        <v>15</v>
      </c>
      <c r="E10">
        <v>16.949000000000002</v>
      </c>
      <c r="F10">
        <v>11.279</v>
      </c>
      <c r="G10">
        <v>17.219000000000001</v>
      </c>
      <c r="H10">
        <v>10.173</v>
      </c>
      <c r="I10">
        <v>21.623999999999999</v>
      </c>
      <c r="J10">
        <v>13.180999999999999</v>
      </c>
      <c r="K10">
        <v>65.2</v>
      </c>
      <c r="L10">
        <v>13.983000000000001</v>
      </c>
      <c r="M10">
        <v>15.661</v>
      </c>
      <c r="N10">
        <v>17.173999999999999</v>
      </c>
      <c r="O10">
        <v>11.531000000000001</v>
      </c>
      <c r="P10">
        <v>9.7219999999999995</v>
      </c>
      <c r="Q10">
        <v>16.998000000000001</v>
      </c>
      <c r="R10">
        <v>17.335000000000001</v>
      </c>
      <c r="S10">
        <v>12.195</v>
      </c>
      <c r="T10">
        <v>22.632000000000001</v>
      </c>
      <c r="U10">
        <v>15.617000000000001</v>
      </c>
      <c r="V10">
        <v>16.651</v>
      </c>
      <c r="W10">
        <v>13.526999999999999</v>
      </c>
      <c r="X10">
        <v>14.382999999999999</v>
      </c>
      <c r="Y10">
        <v>27.041</v>
      </c>
      <c r="Z10">
        <v>7.3280000000000003</v>
      </c>
      <c r="AA10">
        <v>25.265999999999998</v>
      </c>
      <c r="AB10">
        <v>30.98</v>
      </c>
      <c r="AC10">
        <v>11.757999999999999</v>
      </c>
      <c r="AD10">
        <v>12.582000000000001</v>
      </c>
      <c r="AE10">
        <v>10.308</v>
      </c>
      <c r="AF10">
        <v>9.3849999999999998</v>
      </c>
      <c r="AG10">
        <v>16.754000000000001</v>
      </c>
      <c r="AH10">
        <v>10.039999999999999</v>
      </c>
      <c r="AI10" s="1"/>
      <c r="AJ10" s="1"/>
      <c r="AK10" s="1"/>
      <c r="AL10" s="1"/>
      <c r="AM10" s="1"/>
      <c r="AN10" s="1"/>
      <c r="AO10" s="1"/>
      <c r="AP10" s="1"/>
      <c r="AQ10" s="1"/>
      <c r="AR10" s="1"/>
      <c r="AS10" s="1"/>
      <c r="AT10" s="1"/>
      <c r="AU10" s="1"/>
      <c r="AV10" s="1"/>
      <c r="AW10" s="1"/>
      <c r="AX10" s="1"/>
      <c r="AY10" s="1"/>
    </row>
    <row r="11" spans="1:51" ht="15" x14ac:dyDescent="0.25">
      <c r="A11" s="195">
        <v>45566</v>
      </c>
      <c r="B11" s="214"/>
      <c r="C11" s="204">
        <v>22</v>
      </c>
      <c r="D11" s="210">
        <v>29</v>
      </c>
      <c r="E11">
        <v>21.581</v>
      </c>
      <c r="F11">
        <v>18.834</v>
      </c>
      <c r="G11">
        <v>40.026000000000003</v>
      </c>
      <c r="H11">
        <v>23.050999999999998</v>
      </c>
      <c r="I11">
        <v>46.954000000000001</v>
      </c>
      <c r="J11">
        <v>24.427</v>
      </c>
      <c r="K11">
        <v>89.82</v>
      </c>
      <c r="L11">
        <v>41.279000000000003</v>
      </c>
      <c r="M11">
        <v>22.46</v>
      </c>
      <c r="N11">
        <v>38.914000000000001</v>
      </c>
      <c r="O11">
        <v>21.837</v>
      </c>
      <c r="P11">
        <v>26.895</v>
      </c>
      <c r="Q11">
        <v>22.16</v>
      </c>
      <c r="R11">
        <v>38.771000000000001</v>
      </c>
      <c r="S11">
        <v>32.140999999999998</v>
      </c>
      <c r="T11">
        <v>49.999000000000002</v>
      </c>
      <c r="U11">
        <v>48.072000000000003</v>
      </c>
      <c r="V11">
        <v>22.370999999999999</v>
      </c>
      <c r="W11">
        <v>33.524999999999999</v>
      </c>
      <c r="X11">
        <v>27.934999999999999</v>
      </c>
      <c r="Y11">
        <v>36.466000000000001</v>
      </c>
      <c r="Z11">
        <v>16.486999999999998</v>
      </c>
      <c r="AA11">
        <v>54.326000000000001</v>
      </c>
      <c r="AB11">
        <v>36.938000000000002</v>
      </c>
      <c r="AC11">
        <v>19.335000000000001</v>
      </c>
      <c r="AD11">
        <v>23.710999999999999</v>
      </c>
      <c r="AE11">
        <v>40.137</v>
      </c>
      <c r="AF11">
        <v>28.637</v>
      </c>
      <c r="AG11">
        <v>24.677</v>
      </c>
      <c r="AH11">
        <v>26.306999999999999</v>
      </c>
      <c r="AI11" s="1"/>
      <c r="AJ11" s="1"/>
      <c r="AK11" s="1"/>
      <c r="AL11" s="1"/>
      <c r="AM11" s="1"/>
      <c r="AN11" s="1"/>
      <c r="AO11" s="1"/>
      <c r="AP11" s="1"/>
      <c r="AQ11" s="1"/>
      <c r="AR11" s="1"/>
      <c r="AS11" s="1"/>
      <c r="AT11" s="1"/>
      <c r="AU11" s="1"/>
      <c r="AV11" s="1"/>
      <c r="AW11" s="1"/>
      <c r="AX11" s="1"/>
      <c r="AY11" s="1"/>
    </row>
    <row r="12" spans="1:51" ht="15" x14ac:dyDescent="0.25">
      <c r="A12" s="195">
        <v>45597</v>
      </c>
      <c r="B12" s="214"/>
      <c r="C12" s="204">
        <v>28</v>
      </c>
      <c r="D12" s="210">
        <v>32</v>
      </c>
      <c r="E12">
        <v>28.239000000000001</v>
      </c>
      <c r="F12">
        <v>24.997</v>
      </c>
      <c r="G12">
        <v>34.444000000000003</v>
      </c>
      <c r="H12">
        <v>27.209</v>
      </c>
      <c r="I12">
        <v>42.493000000000002</v>
      </c>
      <c r="J12">
        <v>48.2</v>
      </c>
      <c r="K12">
        <v>44.542999999999999</v>
      </c>
      <c r="L12">
        <v>36.399000000000001</v>
      </c>
      <c r="M12">
        <v>25.498000000000001</v>
      </c>
      <c r="N12">
        <v>27.353000000000002</v>
      </c>
      <c r="O12">
        <v>27.215</v>
      </c>
      <c r="P12">
        <v>24.507999999999999</v>
      </c>
      <c r="Q12">
        <v>27.925999999999998</v>
      </c>
      <c r="R12">
        <v>45.244999999999997</v>
      </c>
      <c r="S12">
        <v>31.302</v>
      </c>
      <c r="T12">
        <v>45.353999999999999</v>
      </c>
      <c r="U12">
        <v>38.481000000000002</v>
      </c>
      <c r="V12">
        <v>28.088000000000001</v>
      </c>
      <c r="W12">
        <v>34.704000000000001</v>
      </c>
      <c r="X12">
        <v>49.920999999999999</v>
      </c>
      <c r="Y12">
        <v>36.765999999999998</v>
      </c>
      <c r="Z12">
        <v>22.943999999999999</v>
      </c>
      <c r="AA12">
        <v>45.502000000000002</v>
      </c>
      <c r="AB12">
        <v>34.158999999999999</v>
      </c>
      <c r="AC12">
        <v>26.469000000000001</v>
      </c>
      <c r="AD12">
        <v>26.951000000000001</v>
      </c>
      <c r="AE12">
        <v>31.292000000000002</v>
      </c>
      <c r="AF12">
        <v>29.588999999999999</v>
      </c>
      <c r="AG12">
        <v>30.818999999999999</v>
      </c>
      <c r="AH12">
        <v>37.280999999999999</v>
      </c>
      <c r="AI12" s="1"/>
      <c r="AJ12" s="1"/>
      <c r="AK12" s="1"/>
      <c r="AL12" s="1"/>
      <c r="AM12" s="1"/>
      <c r="AN12" s="1"/>
      <c r="AO12" s="1"/>
      <c r="AP12" s="1"/>
      <c r="AQ12" s="1"/>
      <c r="AR12" s="1"/>
      <c r="AS12" s="1"/>
      <c r="AT12" s="1"/>
      <c r="AU12" s="1"/>
      <c r="AV12" s="1"/>
      <c r="AW12" s="1"/>
      <c r="AX12" s="1"/>
      <c r="AY12" s="1"/>
    </row>
    <row r="13" spans="1:51" ht="15" x14ac:dyDescent="0.25">
      <c r="A13" s="195">
        <v>45627</v>
      </c>
      <c r="B13" s="214"/>
      <c r="C13" s="204">
        <v>25</v>
      </c>
      <c r="D13" s="210">
        <v>25</v>
      </c>
      <c r="E13">
        <v>25.867000000000001</v>
      </c>
      <c r="F13">
        <v>24.202000000000002</v>
      </c>
      <c r="G13">
        <v>27.123999999999999</v>
      </c>
      <c r="H13">
        <v>23.638999999999999</v>
      </c>
      <c r="I13">
        <v>43.552999999999997</v>
      </c>
      <c r="J13">
        <v>44.33</v>
      </c>
      <c r="K13">
        <v>30.449000000000002</v>
      </c>
      <c r="L13">
        <v>38.978999999999999</v>
      </c>
      <c r="M13">
        <v>25.234000000000002</v>
      </c>
      <c r="N13">
        <v>24.585999999999999</v>
      </c>
      <c r="O13">
        <v>24.065999999999999</v>
      </c>
      <c r="P13">
        <v>24.352</v>
      </c>
      <c r="Q13">
        <v>29.713999999999999</v>
      </c>
      <c r="R13">
        <v>27.425000000000001</v>
      </c>
      <c r="S13">
        <v>25.956</v>
      </c>
      <c r="T13">
        <v>31.896000000000001</v>
      </c>
      <c r="U13">
        <v>25.946999999999999</v>
      </c>
      <c r="V13">
        <v>27.242999999999999</v>
      </c>
      <c r="W13">
        <v>27.57</v>
      </c>
      <c r="X13">
        <v>35.213999999999999</v>
      </c>
      <c r="Y13">
        <v>31.488</v>
      </c>
      <c r="Z13">
        <v>22.556000000000001</v>
      </c>
      <c r="AA13">
        <v>30.986000000000001</v>
      </c>
      <c r="AB13">
        <v>31.794</v>
      </c>
      <c r="AC13">
        <v>26.632000000000001</v>
      </c>
      <c r="AD13">
        <v>25.760999999999999</v>
      </c>
      <c r="AE13">
        <v>30.193000000000001</v>
      </c>
      <c r="AF13">
        <v>24.108000000000001</v>
      </c>
      <c r="AG13">
        <v>31.898</v>
      </c>
      <c r="AH13">
        <v>29.946999999999999</v>
      </c>
      <c r="AI13" s="1"/>
      <c r="AJ13" s="1"/>
      <c r="AK13" s="1"/>
      <c r="AL13" s="1"/>
      <c r="AM13" s="1"/>
      <c r="AN13" s="1"/>
      <c r="AO13" s="1"/>
      <c r="AP13" s="1"/>
      <c r="AQ13" s="1"/>
      <c r="AR13" s="1"/>
      <c r="AS13" s="1"/>
      <c r="AT13" s="1"/>
      <c r="AU13" s="1"/>
      <c r="AV13" s="1"/>
      <c r="AW13" s="1"/>
      <c r="AX13" s="1"/>
      <c r="AY13" s="1"/>
    </row>
    <row r="14" spans="1:51" ht="15" x14ac:dyDescent="0.25">
      <c r="A14" s="195">
        <v>45658</v>
      </c>
      <c r="B14" s="214"/>
      <c r="C14" s="204">
        <v>25</v>
      </c>
      <c r="D14" s="210">
        <v>25</v>
      </c>
      <c r="E14">
        <v>24.507999999999999</v>
      </c>
      <c r="F14">
        <v>23.613</v>
      </c>
      <c r="G14">
        <v>25.172999999999998</v>
      </c>
      <c r="H14">
        <v>25.138000000000002</v>
      </c>
      <c r="I14">
        <v>33.131</v>
      </c>
      <c r="J14">
        <v>32.655999999999999</v>
      </c>
      <c r="K14">
        <v>28.416</v>
      </c>
      <c r="L14">
        <v>28.744</v>
      </c>
      <c r="M14">
        <v>28.457000000000001</v>
      </c>
      <c r="N14">
        <v>22.904</v>
      </c>
      <c r="O14">
        <v>22.45</v>
      </c>
      <c r="P14">
        <v>22.972999999999999</v>
      </c>
      <c r="Q14">
        <v>26.152000000000001</v>
      </c>
      <c r="R14">
        <v>31.079000000000001</v>
      </c>
      <c r="S14">
        <v>28.597999999999999</v>
      </c>
      <c r="T14">
        <v>26.399000000000001</v>
      </c>
      <c r="U14">
        <v>23.702999999999999</v>
      </c>
      <c r="V14">
        <v>25.792999999999999</v>
      </c>
      <c r="W14">
        <v>25.103999999999999</v>
      </c>
      <c r="X14">
        <v>31.553999999999998</v>
      </c>
      <c r="Y14">
        <v>31.707000000000001</v>
      </c>
      <c r="Z14">
        <v>20.535</v>
      </c>
      <c r="AA14">
        <v>26.891999999999999</v>
      </c>
      <c r="AB14">
        <v>28.355</v>
      </c>
      <c r="AC14">
        <v>24.879000000000001</v>
      </c>
      <c r="AD14">
        <v>24.789000000000001</v>
      </c>
      <c r="AE14">
        <v>26.827000000000002</v>
      </c>
      <c r="AF14">
        <v>22.617999999999999</v>
      </c>
      <c r="AG14">
        <v>27.754999999999999</v>
      </c>
      <c r="AH14">
        <v>24.940999999999999</v>
      </c>
      <c r="AI14" s="1"/>
      <c r="AJ14" s="1"/>
      <c r="AK14" s="1"/>
      <c r="AL14" s="1"/>
      <c r="AM14" s="1"/>
      <c r="AN14" s="1"/>
      <c r="AO14" s="1"/>
      <c r="AP14" s="1"/>
      <c r="AQ14" s="1"/>
      <c r="AR14" s="1"/>
      <c r="AS14" s="1"/>
      <c r="AT14" s="1"/>
      <c r="AU14" s="1"/>
      <c r="AV14" s="1"/>
      <c r="AW14" s="1"/>
      <c r="AX14" s="1"/>
      <c r="AY14" s="1"/>
    </row>
    <row r="15" spans="1:51" ht="15" x14ac:dyDescent="0.25">
      <c r="A15" s="195">
        <v>45689</v>
      </c>
      <c r="B15" s="214"/>
      <c r="C15" s="204">
        <v>25</v>
      </c>
      <c r="D15" s="210">
        <v>25</v>
      </c>
      <c r="E15">
        <v>22.875</v>
      </c>
      <c r="F15">
        <v>20.233000000000001</v>
      </c>
      <c r="G15">
        <v>22.311</v>
      </c>
      <c r="H15">
        <v>33.32</v>
      </c>
      <c r="I15">
        <v>36.735999999999997</v>
      </c>
      <c r="J15">
        <v>25.655000000000001</v>
      </c>
      <c r="K15">
        <v>27.93</v>
      </c>
      <c r="L15">
        <v>28.824999999999999</v>
      </c>
      <c r="M15">
        <v>35.950000000000003</v>
      </c>
      <c r="N15">
        <v>20.346</v>
      </c>
      <c r="O15">
        <v>19.445</v>
      </c>
      <c r="P15">
        <v>31.143999999999998</v>
      </c>
      <c r="Q15">
        <v>22.998000000000001</v>
      </c>
      <c r="R15">
        <v>32.831000000000003</v>
      </c>
      <c r="S15">
        <v>22.634</v>
      </c>
      <c r="T15">
        <v>28.436</v>
      </c>
      <c r="U15">
        <v>20.609000000000002</v>
      </c>
      <c r="V15">
        <v>27.175999999999998</v>
      </c>
      <c r="W15">
        <v>21.579000000000001</v>
      </c>
      <c r="X15">
        <v>26.059000000000001</v>
      </c>
      <c r="Y15">
        <v>27.599</v>
      </c>
      <c r="Z15">
        <v>18.728999999999999</v>
      </c>
      <c r="AA15">
        <v>26.821999999999999</v>
      </c>
      <c r="AB15">
        <v>50.213999999999999</v>
      </c>
      <c r="AC15">
        <v>25.908000000000001</v>
      </c>
      <c r="AD15">
        <v>44.774999999999999</v>
      </c>
      <c r="AE15">
        <v>30.634</v>
      </c>
      <c r="AF15">
        <v>21.279</v>
      </c>
      <c r="AG15">
        <v>23.855</v>
      </c>
      <c r="AH15">
        <v>22.798999999999999</v>
      </c>
      <c r="AI15" s="1"/>
      <c r="AJ15" s="1"/>
      <c r="AK15" s="1"/>
      <c r="AL15" s="1"/>
      <c r="AM15" s="1"/>
      <c r="AN15" s="1"/>
      <c r="AO15" s="1"/>
      <c r="AP15" s="1"/>
      <c r="AQ15" s="1"/>
      <c r="AR15" s="1"/>
      <c r="AS15" s="1"/>
      <c r="AT15" s="1"/>
      <c r="AU15" s="1"/>
      <c r="AV15" s="1"/>
      <c r="AW15" s="1"/>
      <c r="AX15" s="1"/>
      <c r="AY15" s="1"/>
    </row>
    <row r="16" spans="1:51" ht="15" x14ac:dyDescent="0.25">
      <c r="A16" s="195">
        <v>45717</v>
      </c>
      <c r="B16" s="214"/>
      <c r="C16" s="204">
        <v>65</v>
      </c>
      <c r="D16" s="210">
        <v>74</v>
      </c>
      <c r="E16">
        <v>69.48</v>
      </c>
      <c r="F16">
        <v>49.026000000000003</v>
      </c>
      <c r="G16">
        <v>74.13</v>
      </c>
      <c r="H16">
        <v>95.965000000000003</v>
      </c>
      <c r="I16">
        <v>69.573999999999998</v>
      </c>
      <c r="J16">
        <v>80.22</v>
      </c>
      <c r="K16">
        <v>74.415000000000006</v>
      </c>
      <c r="L16">
        <v>83.313000000000002</v>
      </c>
      <c r="M16">
        <v>61.347000000000001</v>
      </c>
      <c r="N16">
        <v>49.762999999999998</v>
      </c>
      <c r="O16">
        <v>30.167000000000002</v>
      </c>
      <c r="P16">
        <v>62.268999999999998</v>
      </c>
      <c r="Q16">
        <v>105.29</v>
      </c>
      <c r="R16">
        <v>53.445999999999998</v>
      </c>
      <c r="S16">
        <v>44.665999999999997</v>
      </c>
      <c r="T16">
        <v>131.05699999999999</v>
      </c>
      <c r="U16">
        <v>28.431999999999999</v>
      </c>
      <c r="V16">
        <v>91.412000000000006</v>
      </c>
      <c r="W16">
        <v>34.924999999999997</v>
      </c>
      <c r="X16">
        <v>61.087000000000003</v>
      </c>
      <c r="Y16">
        <v>87.474999999999994</v>
      </c>
      <c r="Z16">
        <v>40.700000000000003</v>
      </c>
      <c r="AA16">
        <v>73.103999999999999</v>
      </c>
      <c r="AB16">
        <v>94.811000000000007</v>
      </c>
      <c r="AC16">
        <v>69.867999999999995</v>
      </c>
      <c r="AD16">
        <v>153.29</v>
      </c>
      <c r="AE16">
        <v>55.68</v>
      </c>
      <c r="AF16">
        <v>33.362000000000002</v>
      </c>
      <c r="AG16">
        <v>62.371000000000002</v>
      </c>
      <c r="AH16">
        <v>44.171999999999997</v>
      </c>
      <c r="AI16" s="1"/>
      <c r="AJ16" s="1"/>
      <c r="AK16" s="1"/>
      <c r="AL16" s="1"/>
      <c r="AM16" s="1"/>
      <c r="AN16" s="1"/>
      <c r="AO16" s="1"/>
      <c r="AP16" s="1"/>
      <c r="AQ16" s="1"/>
      <c r="AR16" s="1"/>
      <c r="AS16" s="1"/>
      <c r="AT16" s="1"/>
      <c r="AU16" s="1"/>
      <c r="AV16" s="1"/>
      <c r="AW16" s="1"/>
      <c r="AX16" s="1"/>
      <c r="AY16" s="1"/>
    </row>
    <row r="17" spans="1:51" ht="15" x14ac:dyDescent="0.25">
      <c r="A17" s="195">
        <v>45748</v>
      </c>
      <c r="B17" s="214"/>
      <c r="C17" s="204">
        <v>165</v>
      </c>
      <c r="D17" s="210">
        <v>203</v>
      </c>
      <c r="E17">
        <v>185.881</v>
      </c>
      <c r="F17">
        <v>214.21199999999999</v>
      </c>
      <c r="G17">
        <v>237.02699999999999</v>
      </c>
      <c r="H17">
        <v>133.94800000000001</v>
      </c>
      <c r="I17">
        <v>339.71800000000002</v>
      </c>
      <c r="J17">
        <v>251.48099999999999</v>
      </c>
      <c r="K17">
        <v>260.02300000000002</v>
      </c>
      <c r="L17">
        <v>221.09800000000001</v>
      </c>
      <c r="M17">
        <v>203.17500000000001</v>
      </c>
      <c r="N17">
        <v>191.07</v>
      </c>
      <c r="O17">
        <v>137.369</v>
      </c>
      <c r="P17">
        <v>248.072</v>
      </c>
      <c r="Q17">
        <v>268.00900000000001</v>
      </c>
      <c r="R17">
        <v>211.88300000000001</v>
      </c>
      <c r="S17">
        <v>326.024</v>
      </c>
      <c r="T17">
        <v>227.17500000000001</v>
      </c>
      <c r="U17">
        <v>101.428</v>
      </c>
      <c r="V17">
        <v>261.69600000000003</v>
      </c>
      <c r="W17">
        <v>196.49299999999999</v>
      </c>
      <c r="X17">
        <v>362.75099999999998</v>
      </c>
      <c r="Y17">
        <v>247.524</v>
      </c>
      <c r="Z17">
        <v>116.03</v>
      </c>
      <c r="AA17">
        <v>274.98700000000002</v>
      </c>
      <c r="AB17">
        <v>170.554</v>
      </c>
      <c r="AC17">
        <v>268.46899999999999</v>
      </c>
      <c r="AD17">
        <v>226.209</v>
      </c>
      <c r="AE17">
        <v>141.42500000000001</v>
      </c>
      <c r="AF17">
        <v>228.166</v>
      </c>
      <c r="AG17">
        <v>196.322</v>
      </c>
      <c r="AH17">
        <v>140.523</v>
      </c>
      <c r="AI17" s="1"/>
      <c r="AJ17" s="1"/>
      <c r="AK17" s="1"/>
      <c r="AL17" s="1"/>
      <c r="AM17" s="1"/>
      <c r="AN17" s="1"/>
      <c r="AO17" s="1"/>
      <c r="AP17" s="1"/>
      <c r="AQ17" s="1"/>
      <c r="AR17" s="1"/>
      <c r="AS17" s="1"/>
      <c r="AT17" s="1"/>
      <c r="AU17" s="1"/>
      <c r="AV17" s="1"/>
      <c r="AW17" s="1"/>
      <c r="AX17" s="1"/>
      <c r="AY17" s="1"/>
    </row>
    <row r="18" spans="1:51" ht="15" x14ac:dyDescent="0.25">
      <c r="A18" s="195">
        <v>45778</v>
      </c>
      <c r="B18" s="214"/>
      <c r="C18" s="204">
        <v>412</v>
      </c>
      <c r="D18" s="210">
        <v>513</v>
      </c>
      <c r="E18">
        <v>378.47199999999998</v>
      </c>
      <c r="F18">
        <v>733.07</v>
      </c>
      <c r="G18">
        <v>452.024</v>
      </c>
      <c r="H18">
        <v>706.73800000000006</v>
      </c>
      <c r="I18">
        <v>799.23699999999997</v>
      </c>
      <c r="J18">
        <v>930.66200000000003</v>
      </c>
      <c r="K18">
        <v>668.92200000000003</v>
      </c>
      <c r="L18">
        <v>622.53200000000004</v>
      </c>
      <c r="M18">
        <v>545.33399999999995</v>
      </c>
      <c r="N18">
        <v>469.31700000000001</v>
      </c>
      <c r="O18">
        <v>212.31399999999999</v>
      </c>
      <c r="P18">
        <v>625.50099999999998</v>
      </c>
      <c r="Q18">
        <v>447.33600000000001</v>
      </c>
      <c r="R18">
        <v>578.41099999999994</v>
      </c>
      <c r="S18">
        <v>678.30799999999999</v>
      </c>
      <c r="T18">
        <v>432.82100000000003</v>
      </c>
      <c r="U18">
        <v>623.49</v>
      </c>
      <c r="V18">
        <v>747.75300000000004</v>
      </c>
      <c r="W18">
        <v>434.28800000000001</v>
      </c>
      <c r="X18">
        <v>903.02499999999998</v>
      </c>
      <c r="Y18">
        <v>253.459</v>
      </c>
      <c r="Z18">
        <v>367.31</v>
      </c>
      <c r="AA18">
        <v>622.06899999999996</v>
      </c>
      <c r="AB18">
        <v>374.32400000000001</v>
      </c>
      <c r="AC18">
        <v>672.31200000000001</v>
      </c>
      <c r="AD18">
        <v>491.596</v>
      </c>
      <c r="AE18">
        <v>388.738</v>
      </c>
      <c r="AF18">
        <v>507.601</v>
      </c>
      <c r="AG18">
        <v>564.32299999999998</v>
      </c>
      <c r="AH18">
        <v>433.76400000000001</v>
      </c>
      <c r="AI18" s="1"/>
      <c r="AJ18" s="1"/>
      <c r="AK18" s="1"/>
      <c r="AL18" s="1"/>
      <c r="AM18" s="1"/>
      <c r="AN18" s="1"/>
      <c r="AO18" s="1"/>
      <c r="AP18" s="1"/>
      <c r="AQ18" s="1"/>
      <c r="AR18" s="1"/>
      <c r="AS18" s="1"/>
      <c r="AT18" s="1"/>
      <c r="AU18" s="1"/>
      <c r="AV18" s="1"/>
      <c r="AW18" s="1"/>
      <c r="AX18" s="1"/>
      <c r="AY18" s="1"/>
    </row>
    <row r="19" spans="1:51" ht="15" x14ac:dyDescent="0.25">
      <c r="A19" s="195">
        <v>45809</v>
      </c>
      <c r="B19" s="214"/>
      <c r="C19" s="204">
        <v>226</v>
      </c>
      <c r="D19" s="210">
        <v>367</v>
      </c>
      <c r="E19">
        <v>147.654</v>
      </c>
      <c r="F19">
        <v>683.55899999999997</v>
      </c>
      <c r="G19">
        <v>180.399</v>
      </c>
      <c r="H19">
        <v>827.17600000000004</v>
      </c>
      <c r="I19">
        <v>596.11500000000001</v>
      </c>
      <c r="J19">
        <v>804.33600000000001</v>
      </c>
      <c r="K19">
        <v>436.46</v>
      </c>
      <c r="L19">
        <v>518.947</v>
      </c>
      <c r="M19">
        <v>288.59800000000001</v>
      </c>
      <c r="N19">
        <v>211.46299999999999</v>
      </c>
      <c r="O19">
        <v>122.697</v>
      </c>
      <c r="P19">
        <v>443.678</v>
      </c>
      <c r="Q19">
        <v>190.286</v>
      </c>
      <c r="R19">
        <v>444.601</v>
      </c>
      <c r="S19">
        <v>348.53699999999998</v>
      </c>
      <c r="T19">
        <v>142.672</v>
      </c>
      <c r="U19">
        <v>717.32</v>
      </c>
      <c r="V19">
        <v>505.05200000000002</v>
      </c>
      <c r="W19">
        <v>555.91899999999998</v>
      </c>
      <c r="X19">
        <v>1108.7940000000001</v>
      </c>
      <c r="Y19">
        <v>52.963000000000001</v>
      </c>
      <c r="Z19">
        <v>261.54199999999997</v>
      </c>
      <c r="AA19">
        <v>549.06500000000005</v>
      </c>
      <c r="AB19">
        <v>250.20099999999999</v>
      </c>
      <c r="AC19">
        <v>470.84699999999998</v>
      </c>
      <c r="AD19">
        <v>359.74900000000002</v>
      </c>
      <c r="AE19">
        <v>142.721</v>
      </c>
      <c r="AF19">
        <v>602.52599999999995</v>
      </c>
      <c r="AG19">
        <v>369.13499999999999</v>
      </c>
      <c r="AH19">
        <v>370.66899999999998</v>
      </c>
      <c r="AI19" s="1"/>
      <c r="AJ19" s="1"/>
      <c r="AK19" s="1"/>
      <c r="AL19" s="1"/>
      <c r="AM19" s="1"/>
      <c r="AN19" s="1"/>
      <c r="AO19" s="1"/>
      <c r="AP19" s="1"/>
      <c r="AQ19" s="1"/>
      <c r="AR19" s="1"/>
      <c r="AS19" s="1"/>
      <c r="AT19" s="1"/>
      <c r="AU19" s="1"/>
      <c r="AV19" s="1"/>
      <c r="AW19" s="1"/>
      <c r="AX19" s="1"/>
      <c r="AY19" s="1"/>
    </row>
    <row r="20" spans="1:51" ht="15" x14ac:dyDescent="0.25">
      <c r="A20" s="195">
        <v>45839</v>
      </c>
      <c r="B20" s="214"/>
      <c r="C20" s="204">
        <v>16</v>
      </c>
      <c r="D20" s="210">
        <v>60</v>
      </c>
      <c r="E20">
        <v>21.646999999999998</v>
      </c>
      <c r="F20">
        <v>176.16</v>
      </c>
      <c r="G20">
        <v>24.565000000000001</v>
      </c>
      <c r="H20">
        <v>297.08100000000002</v>
      </c>
      <c r="I20">
        <v>128.405</v>
      </c>
      <c r="J20">
        <v>150.87700000000001</v>
      </c>
      <c r="K20">
        <v>150.268</v>
      </c>
      <c r="L20">
        <v>106.76600000000001</v>
      </c>
      <c r="M20">
        <v>31.596</v>
      </c>
      <c r="N20">
        <v>24.92</v>
      </c>
      <c r="O20">
        <v>5.1589999999999998</v>
      </c>
      <c r="P20">
        <v>67.015000000000001</v>
      </c>
      <c r="Q20">
        <v>32.335000000000001</v>
      </c>
      <c r="R20">
        <v>83.659000000000006</v>
      </c>
      <c r="S20">
        <v>49.530999999999999</v>
      </c>
      <c r="T20">
        <v>14.628</v>
      </c>
      <c r="U20">
        <v>207.04</v>
      </c>
      <c r="V20">
        <v>143.49700000000001</v>
      </c>
      <c r="W20">
        <v>104.715</v>
      </c>
      <c r="X20">
        <v>497.33800000000002</v>
      </c>
      <c r="Y20">
        <v>3.3879999999999999</v>
      </c>
      <c r="Z20">
        <v>35.338000000000001</v>
      </c>
      <c r="AA20">
        <v>109.063</v>
      </c>
      <c r="AB20">
        <v>37.241</v>
      </c>
      <c r="AC20">
        <v>81.816999999999993</v>
      </c>
      <c r="AD20">
        <v>61.24</v>
      </c>
      <c r="AE20">
        <v>11.282999999999999</v>
      </c>
      <c r="AF20">
        <v>232.90700000000001</v>
      </c>
      <c r="AG20">
        <v>51.029000000000003</v>
      </c>
      <c r="AH20">
        <v>66.08</v>
      </c>
      <c r="AI20" s="1"/>
      <c r="AJ20" s="1"/>
      <c r="AK20" s="1"/>
      <c r="AL20" s="1"/>
      <c r="AM20" s="1"/>
      <c r="AN20" s="1"/>
      <c r="AO20" s="1"/>
      <c r="AP20" s="1"/>
      <c r="AQ20" s="1"/>
      <c r="AR20" s="1"/>
      <c r="AS20" s="1"/>
      <c r="AT20" s="1"/>
      <c r="AU20" s="1"/>
      <c r="AV20" s="1"/>
      <c r="AW20" s="1"/>
      <c r="AX20" s="1"/>
      <c r="AY20" s="1"/>
    </row>
    <row r="21" spans="1:51" ht="15" x14ac:dyDescent="0.25">
      <c r="A21" s="195">
        <v>45870</v>
      </c>
      <c r="B21" s="214"/>
      <c r="C21" s="204">
        <v>11</v>
      </c>
      <c r="D21" s="210">
        <v>19</v>
      </c>
      <c r="E21">
        <v>10.372999999999999</v>
      </c>
      <c r="F21">
        <v>31.667000000000002</v>
      </c>
      <c r="G21">
        <v>9.9870000000000001</v>
      </c>
      <c r="H21">
        <v>49.103000000000002</v>
      </c>
      <c r="I21">
        <v>25.686</v>
      </c>
      <c r="J21">
        <v>42.026000000000003</v>
      </c>
      <c r="K21">
        <v>33.265000000000001</v>
      </c>
      <c r="L21">
        <v>23.984999999999999</v>
      </c>
      <c r="M21">
        <v>9.9870000000000001</v>
      </c>
      <c r="N21">
        <v>11.331</v>
      </c>
      <c r="O21">
        <v>4.2510000000000003</v>
      </c>
      <c r="P21">
        <v>15.297000000000001</v>
      </c>
      <c r="Q21">
        <v>10.66</v>
      </c>
      <c r="R21">
        <v>16.114000000000001</v>
      </c>
      <c r="S21">
        <v>16.45</v>
      </c>
      <c r="T21">
        <v>8.27</v>
      </c>
      <c r="U21">
        <v>31.936</v>
      </c>
      <c r="V21">
        <v>28.056999999999999</v>
      </c>
      <c r="W21">
        <v>22.245999999999999</v>
      </c>
      <c r="X21">
        <v>76.61</v>
      </c>
      <c r="Y21">
        <v>6.0979999999999999</v>
      </c>
      <c r="Z21">
        <v>11.489000000000001</v>
      </c>
      <c r="AA21">
        <v>38.11</v>
      </c>
      <c r="AB21">
        <v>11.371</v>
      </c>
      <c r="AC21">
        <v>19.823</v>
      </c>
      <c r="AD21">
        <v>15.728</v>
      </c>
      <c r="AE21">
        <v>6.0949999999999998</v>
      </c>
      <c r="AF21">
        <v>35.83</v>
      </c>
      <c r="AG21">
        <v>13.422000000000001</v>
      </c>
      <c r="AH21">
        <v>15.348000000000001</v>
      </c>
      <c r="AI21" s="1"/>
      <c r="AJ21" s="1"/>
      <c r="AK21" s="1"/>
      <c r="AL21" s="1"/>
      <c r="AM21" s="1"/>
      <c r="AN21" s="1"/>
      <c r="AO21" s="1"/>
      <c r="AP21" s="1"/>
      <c r="AQ21" s="1"/>
      <c r="AR21" s="1"/>
      <c r="AS21" s="1"/>
      <c r="AT21" s="1"/>
      <c r="AU21" s="1"/>
      <c r="AV21" s="1"/>
      <c r="AW21" s="1"/>
      <c r="AX21" s="1"/>
      <c r="AY21" s="1"/>
    </row>
    <row r="22" spans="1:51" ht="15" x14ac:dyDescent="0.25">
      <c r="A22" s="195">
        <v>45901</v>
      </c>
      <c r="B22" s="214"/>
      <c r="C22" s="204">
        <v>7</v>
      </c>
      <c r="D22" s="210">
        <v>13</v>
      </c>
      <c r="E22">
        <v>9.9179999999999993</v>
      </c>
      <c r="F22">
        <v>21.686</v>
      </c>
      <c r="G22">
        <v>10.345000000000001</v>
      </c>
      <c r="H22">
        <v>22.672000000000001</v>
      </c>
      <c r="I22">
        <v>18.414000000000001</v>
      </c>
      <c r="J22">
        <v>85.525000000000006</v>
      </c>
      <c r="K22">
        <v>16.855</v>
      </c>
      <c r="L22">
        <v>17.84</v>
      </c>
      <c r="M22">
        <v>17.111000000000001</v>
      </c>
      <c r="N22">
        <v>11.326000000000001</v>
      </c>
      <c r="O22">
        <v>7.09</v>
      </c>
      <c r="P22">
        <v>17.649999999999999</v>
      </c>
      <c r="Q22">
        <v>18.135999999999999</v>
      </c>
      <c r="R22">
        <v>11.371</v>
      </c>
      <c r="S22">
        <v>26.776</v>
      </c>
      <c r="T22">
        <v>15.974</v>
      </c>
      <c r="U22">
        <v>22.045999999999999</v>
      </c>
      <c r="V22">
        <v>16.942</v>
      </c>
      <c r="W22">
        <v>13.679</v>
      </c>
      <c r="X22">
        <v>37.048000000000002</v>
      </c>
      <c r="Y22">
        <v>7.4969999999999999</v>
      </c>
      <c r="Z22">
        <v>23.684999999999999</v>
      </c>
      <c r="AA22">
        <v>37.11</v>
      </c>
      <c r="AB22">
        <v>10.1</v>
      </c>
      <c r="AC22">
        <v>14.151</v>
      </c>
      <c r="AD22">
        <v>13.105</v>
      </c>
      <c r="AE22">
        <v>7.0880000000000001</v>
      </c>
      <c r="AF22">
        <v>19.045999999999999</v>
      </c>
      <c r="AG22">
        <v>13.04</v>
      </c>
      <c r="AH22">
        <v>15.657</v>
      </c>
      <c r="AI22" s="1"/>
      <c r="AJ22" s="1"/>
      <c r="AK22" s="1"/>
      <c r="AL22" s="1"/>
      <c r="AM22" s="1"/>
      <c r="AN22" s="1"/>
      <c r="AO22" s="1"/>
      <c r="AP22" s="1"/>
      <c r="AQ22" s="1"/>
      <c r="AR22" s="1"/>
      <c r="AS22" s="1"/>
      <c r="AT22" s="1"/>
      <c r="AU22" s="1"/>
      <c r="AV22" s="1"/>
      <c r="AW22" s="1"/>
      <c r="AX22" s="1"/>
      <c r="AY22" s="1"/>
    </row>
    <row r="23" spans="1:51" ht="15" x14ac:dyDescent="0.25">
      <c r="A23" s="195">
        <v>45931</v>
      </c>
      <c r="B23" s="214"/>
      <c r="C23" s="204">
        <v>18</v>
      </c>
      <c r="D23" s="210">
        <v>26</v>
      </c>
      <c r="E23">
        <v>16.044</v>
      </c>
      <c r="F23">
        <v>41.505000000000003</v>
      </c>
      <c r="G23">
        <v>21.61</v>
      </c>
      <c r="H23">
        <v>44.015999999999998</v>
      </c>
      <c r="I23">
        <v>28.303999999999998</v>
      </c>
      <c r="J23">
        <v>100.142</v>
      </c>
      <c r="K23">
        <v>41.984999999999999</v>
      </c>
      <c r="L23">
        <v>22.271999999999998</v>
      </c>
      <c r="M23">
        <v>38.381</v>
      </c>
      <c r="N23">
        <v>19.751999999999999</v>
      </c>
      <c r="O23">
        <v>21.535</v>
      </c>
      <c r="P23">
        <v>20.367000000000001</v>
      </c>
      <c r="Q23">
        <v>38.191000000000003</v>
      </c>
      <c r="R23">
        <v>29.364000000000001</v>
      </c>
      <c r="S23">
        <v>50.709000000000003</v>
      </c>
      <c r="T23">
        <v>45.591999999999999</v>
      </c>
      <c r="U23">
        <v>24.378</v>
      </c>
      <c r="V23">
        <v>34.801000000000002</v>
      </c>
      <c r="W23">
        <v>25.111000000000001</v>
      </c>
      <c r="X23">
        <v>40.079000000000001</v>
      </c>
      <c r="Y23">
        <v>15.698</v>
      </c>
      <c r="Z23">
        <v>47.844000000000001</v>
      </c>
      <c r="AA23">
        <v>38.002000000000002</v>
      </c>
      <c r="AB23">
        <v>16.100000000000001</v>
      </c>
      <c r="AC23">
        <v>23.533000000000001</v>
      </c>
      <c r="AD23">
        <v>41.892000000000003</v>
      </c>
      <c r="AE23">
        <v>23.54</v>
      </c>
      <c r="AF23">
        <v>24.292000000000002</v>
      </c>
      <c r="AG23">
        <v>27.227</v>
      </c>
      <c r="AH23">
        <v>18.395</v>
      </c>
      <c r="AI23" s="1"/>
      <c r="AJ23" s="1"/>
      <c r="AK23" s="1"/>
      <c r="AL23" s="1"/>
      <c r="AM23" s="1"/>
      <c r="AN23" s="1"/>
      <c r="AO23" s="1"/>
      <c r="AP23" s="1"/>
      <c r="AQ23" s="1"/>
      <c r="AR23" s="1"/>
      <c r="AS23" s="1"/>
      <c r="AT23" s="1"/>
      <c r="AU23" s="1"/>
      <c r="AV23" s="1"/>
      <c r="AW23" s="1"/>
      <c r="AX23" s="1"/>
      <c r="AY23" s="1"/>
    </row>
    <row r="24" spans="1:51" ht="15" x14ac:dyDescent="0.25">
      <c r="A24" s="195">
        <v>45962</v>
      </c>
      <c r="B24" s="214"/>
      <c r="C24" s="204">
        <v>25</v>
      </c>
      <c r="D24" s="210">
        <v>30</v>
      </c>
      <c r="E24">
        <v>22.399000000000001</v>
      </c>
      <c r="F24">
        <v>35.527999999999999</v>
      </c>
      <c r="G24">
        <v>26.077000000000002</v>
      </c>
      <c r="H24">
        <v>40.109000000000002</v>
      </c>
      <c r="I24">
        <v>51.536999999999999</v>
      </c>
      <c r="J24">
        <v>49.692999999999998</v>
      </c>
      <c r="K24">
        <v>37.271999999999998</v>
      </c>
      <c r="L24">
        <v>25.497</v>
      </c>
      <c r="M24">
        <v>26.356000000000002</v>
      </c>
      <c r="N24">
        <v>25.501000000000001</v>
      </c>
      <c r="O24">
        <v>20.5</v>
      </c>
      <c r="P24">
        <v>26.378</v>
      </c>
      <c r="Q24">
        <v>45.6</v>
      </c>
      <c r="R24">
        <v>29.15</v>
      </c>
      <c r="S24">
        <v>45.779000000000003</v>
      </c>
      <c r="T24">
        <v>36.695999999999998</v>
      </c>
      <c r="U24">
        <v>30.105</v>
      </c>
      <c r="V24">
        <v>35.845999999999997</v>
      </c>
      <c r="W24">
        <v>47.125</v>
      </c>
      <c r="X24">
        <v>41.732999999999997</v>
      </c>
      <c r="Y24">
        <v>22.443999999999999</v>
      </c>
      <c r="Z24">
        <v>40.764000000000003</v>
      </c>
      <c r="AA24">
        <v>36.485999999999997</v>
      </c>
      <c r="AB24">
        <v>23.713999999999999</v>
      </c>
      <c r="AC24">
        <v>27.1</v>
      </c>
      <c r="AD24">
        <v>32.704999999999998</v>
      </c>
      <c r="AE24">
        <v>25.594000000000001</v>
      </c>
      <c r="AF24">
        <v>30.524000000000001</v>
      </c>
      <c r="AG24">
        <v>39.451000000000001</v>
      </c>
      <c r="AH24">
        <v>25.497</v>
      </c>
      <c r="AI24" s="1"/>
      <c r="AJ24" s="1"/>
      <c r="AK24" s="1"/>
      <c r="AL24" s="1"/>
      <c r="AM24" s="1"/>
      <c r="AN24" s="1"/>
      <c r="AO24" s="1"/>
      <c r="AP24" s="1"/>
      <c r="AQ24" s="1"/>
      <c r="AR24" s="1"/>
      <c r="AS24" s="1"/>
      <c r="AT24" s="1"/>
      <c r="AU24" s="1"/>
      <c r="AV24" s="1"/>
      <c r="AW24" s="1"/>
      <c r="AX24" s="1"/>
      <c r="AY24" s="1"/>
    </row>
    <row r="25" spans="1:51" ht="15" x14ac:dyDescent="0.25">
      <c r="A25" s="195">
        <v>45992</v>
      </c>
      <c r="B25" s="214"/>
      <c r="C25" s="204">
        <v>25</v>
      </c>
      <c r="D25" s="210">
        <v>25</v>
      </c>
      <c r="E25">
        <v>21.891999999999999</v>
      </c>
      <c r="F25">
        <v>28.15</v>
      </c>
      <c r="G25">
        <v>22.632999999999999</v>
      </c>
      <c r="H25">
        <v>41.34</v>
      </c>
      <c r="I25">
        <v>49.116999999999997</v>
      </c>
      <c r="J25">
        <v>34.283999999999999</v>
      </c>
      <c r="K25">
        <v>39.798000000000002</v>
      </c>
      <c r="L25">
        <v>25.32</v>
      </c>
      <c r="M25">
        <v>23.594999999999999</v>
      </c>
      <c r="N25">
        <v>22.568000000000001</v>
      </c>
      <c r="O25">
        <v>20.497</v>
      </c>
      <c r="P25">
        <v>28.238</v>
      </c>
      <c r="Q25">
        <v>27.286000000000001</v>
      </c>
      <c r="R25">
        <v>24.056000000000001</v>
      </c>
      <c r="S25">
        <v>32.043999999999997</v>
      </c>
      <c r="T25">
        <v>24.414000000000001</v>
      </c>
      <c r="U25">
        <v>29.262</v>
      </c>
      <c r="V25">
        <v>28.577000000000002</v>
      </c>
      <c r="W25">
        <v>33.264000000000003</v>
      </c>
      <c r="X25">
        <v>34.789000000000001</v>
      </c>
      <c r="Y25">
        <v>22.248999999999999</v>
      </c>
      <c r="Z25">
        <v>27.463999999999999</v>
      </c>
      <c r="AA25">
        <v>32.872999999999998</v>
      </c>
      <c r="AB25">
        <v>24.03</v>
      </c>
      <c r="AC25">
        <v>25.917000000000002</v>
      </c>
      <c r="AD25">
        <v>31.622</v>
      </c>
      <c r="AE25">
        <v>20.440999999999999</v>
      </c>
      <c r="AF25">
        <v>31.67</v>
      </c>
      <c r="AG25">
        <v>32.058999999999997</v>
      </c>
      <c r="AH25">
        <v>23.32</v>
      </c>
      <c r="AI25" s="1"/>
      <c r="AJ25" s="1"/>
      <c r="AK25" s="1"/>
      <c r="AL25" s="1"/>
      <c r="AM25" s="1"/>
      <c r="AN25" s="1"/>
      <c r="AO25" s="1"/>
      <c r="AP25" s="1"/>
      <c r="AQ25" s="1"/>
      <c r="AR25" s="1"/>
      <c r="AS25" s="1"/>
      <c r="AT25" s="1"/>
      <c r="AU25" s="1"/>
      <c r="AV25" s="1"/>
      <c r="AW25" s="1"/>
      <c r="AX25" s="1"/>
      <c r="AY25" s="1"/>
    </row>
    <row r="26" spans="1:51" ht="15" x14ac:dyDescent="0.25">
      <c r="A26" s="195">
        <v>46023</v>
      </c>
      <c r="B26" s="214"/>
      <c r="C26" s="204">
        <v>25</v>
      </c>
      <c r="D26" s="210">
        <v>25</v>
      </c>
      <c r="E26">
        <v>21.384</v>
      </c>
      <c r="F26">
        <v>26.135999999999999</v>
      </c>
      <c r="G26">
        <v>24.129000000000001</v>
      </c>
      <c r="H26">
        <v>31.318000000000001</v>
      </c>
      <c r="I26">
        <v>36.06</v>
      </c>
      <c r="J26">
        <v>31.917000000000002</v>
      </c>
      <c r="K26">
        <v>29.524000000000001</v>
      </c>
      <c r="L26">
        <v>28.446000000000002</v>
      </c>
      <c r="M26">
        <v>21.966000000000001</v>
      </c>
      <c r="N26">
        <v>21.036999999999999</v>
      </c>
      <c r="O26">
        <v>19.350000000000001</v>
      </c>
      <c r="P26">
        <v>24.792999999999999</v>
      </c>
      <c r="Q26">
        <v>30.263999999999999</v>
      </c>
      <c r="R26">
        <v>26.78</v>
      </c>
      <c r="S26">
        <v>26.506</v>
      </c>
      <c r="T26">
        <v>22.51</v>
      </c>
      <c r="U26">
        <v>27.4</v>
      </c>
      <c r="V26">
        <v>26.045999999999999</v>
      </c>
      <c r="W26">
        <v>29.866</v>
      </c>
      <c r="X26">
        <v>34.667000000000002</v>
      </c>
      <c r="Y26">
        <v>20.129000000000001</v>
      </c>
      <c r="Z26">
        <v>23.72</v>
      </c>
      <c r="AA26">
        <v>29.146999999999998</v>
      </c>
      <c r="AB26">
        <v>22.436</v>
      </c>
      <c r="AC26">
        <v>24.951000000000001</v>
      </c>
      <c r="AD26">
        <v>28.167999999999999</v>
      </c>
      <c r="AE26">
        <v>19.166</v>
      </c>
      <c r="AF26">
        <v>27.550999999999998</v>
      </c>
      <c r="AG26">
        <v>26.474</v>
      </c>
      <c r="AH26">
        <v>22.097999999999999</v>
      </c>
      <c r="AI26" s="1"/>
      <c r="AJ26" s="1"/>
      <c r="AK26" s="1"/>
      <c r="AL26" s="1"/>
      <c r="AM26" s="1"/>
      <c r="AN26" s="1"/>
      <c r="AO26" s="1"/>
      <c r="AP26" s="1"/>
      <c r="AQ26" s="1"/>
      <c r="AR26" s="1"/>
      <c r="AS26" s="1"/>
      <c r="AT26" s="1"/>
      <c r="AU26" s="1"/>
      <c r="AV26" s="1"/>
      <c r="AW26" s="1"/>
      <c r="AX26" s="1"/>
      <c r="AY26" s="1"/>
    </row>
    <row r="27" spans="1:51" ht="15" x14ac:dyDescent="0.25">
      <c r="A27" s="195">
        <v>46054</v>
      </c>
      <c r="B27" s="214"/>
      <c r="C27" s="204">
        <v>25</v>
      </c>
      <c r="D27" s="210">
        <v>25</v>
      </c>
      <c r="E27">
        <v>18.294</v>
      </c>
      <c r="F27">
        <v>23.140999999999998</v>
      </c>
      <c r="G27">
        <v>32.25</v>
      </c>
      <c r="H27">
        <v>34.920999999999999</v>
      </c>
      <c r="I27">
        <v>28.303999999999998</v>
      </c>
      <c r="J27">
        <v>31.172000000000001</v>
      </c>
      <c r="K27">
        <v>29.555</v>
      </c>
      <c r="L27">
        <v>35.889000000000003</v>
      </c>
      <c r="M27">
        <v>19.420999999999999</v>
      </c>
      <c r="N27">
        <v>18.239000000000001</v>
      </c>
      <c r="O27">
        <v>27.673999999999999</v>
      </c>
      <c r="P27">
        <v>21.824999999999999</v>
      </c>
      <c r="Q27">
        <v>32.561999999999998</v>
      </c>
      <c r="R27">
        <v>21.143999999999998</v>
      </c>
      <c r="S27">
        <v>28.545999999999999</v>
      </c>
      <c r="T27">
        <v>19.626999999999999</v>
      </c>
      <c r="U27">
        <v>28.834</v>
      </c>
      <c r="V27">
        <v>22.38</v>
      </c>
      <c r="W27">
        <v>24.57</v>
      </c>
      <c r="X27">
        <v>30.065999999999999</v>
      </c>
      <c r="Y27">
        <v>18.491</v>
      </c>
      <c r="Z27">
        <v>23.949000000000002</v>
      </c>
      <c r="AA27">
        <v>51.219000000000001</v>
      </c>
      <c r="AB27">
        <v>23.707000000000001</v>
      </c>
      <c r="AC27">
        <v>43.942</v>
      </c>
      <c r="AD27">
        <v>31.885999999999999</v>
      </c>
      <c r="AE27">
        <v>18.286000000000001</v>
      </c>
      <c r="AF27">
        <v>23.684999999999999</v>
      </c>
      <c r="AG27">
        <v>23.762</v>
      </c>
      <c r="AH27">
        <v>20.751999999999999</v>
      </c>
      <c r="AI27" s="1"/>
      <c r="AJ27" s="1"/>
      <c r="AK27" s="1"/>
      <c r="AL27" s="1"/>
      <c r="AM27" s="1"/>
      <c r="AN27" s="1"/>
      <c r="AO27" s="1"/>
      <c r="AP27" s="1"/>
      <c r="AQ27" s="1"/>
      <c r="AR27" s="1"/>
      <c r="AS27" s="1"/>
      <c r="AT27" s="1"/>
      <c r="AU27" s="1"/>
      <c r="AV27" s="1"/>
      <c r="AW27" s="1"/>
      <c r="AX27" s="1"/>
      <c r="AY27" s="1"/>
    </row>
    <row r="28" spans="1:51" ht="15" x14ac:dyDescent="0.25">
      <c r="A28" s="195">
        <v>46082</v>
      </c>
      <c r="B28" s="214"/>
      <c r="C28" s="204">
        <v>74</v>
      </c>
      <c r="D28" s="210">
        <v>74</v>
      </c>
      <c r="E28">
        <v>41.764000000000003</v>
      </c>
      <c r="F28">
        <v>76.242999999999995</v>
      </c>
      <c r="G28">
        <v>93.981999999999999</v>
      </c>
      <c r="H28">
        <v>66.822999999999993</v>
      </c>
      <c r="I28">
        <v>81.561999999999998</v>
      </c>
      <c r="J28">
        <v>81.483999999999995</v>
      </c>
      <c r="K28">
        <v>84.466999999999999</v>
      </c>
      <c r="L28">
        <v>61.148000000000003</v>
      </c>
      <c r="M28">
        <v>46.185000000000002</v>
      </c>
      <c r="N28">
        <v>28.774999999999999</v>
      </c>
      <c r="O28">
        <v>56.789000000000001</v>
      </c>
      <c r="P28">
        <v>101.851</v>
      </c>
      <c r="Q28">
        <v>52.725999999999999</v>
      </c>
      <c r="R28">
        <v>42.654000000000003</v>
      </c>
      <c r="S28">
        <v>133.517</v>
      </c>
      <c r="T28">
        <v>27.347999999999999</v>
      </c>
      <c r="U28">
        <v>93.628</v>
      </c>
      <c r="V28">
        <v>35.923000000000002</v>
      </c>
      <c r="W28">
        <v>58.655999999999999</v>
      </c>
      <c r="X28">
        <v>92.036000000000001</v>
      </c>
      <c r="Y28">
        <v>39.375</v>
      </c>
      <c r="Z28">
        <v>67.358999999999995</v>
      </c>
      <c r="AA28">
        <v>96.74</v>
      </c>
      <c r="AB28">
        <v>65.846000000000004</v>
      </c>
      <c r="AC28">
        <v>149.55500000000001</v>
      </c>
      <c r="AD28">
        <v>57.737000000000002</v>
      </c>
      <c r="AE28">
        <v>29.751999999999999</v>
      </c>
      <c r="AF28">
        <v>61.917000000000002</v>
      </c>
      <c r="AG28">
        <v>45.156999999999996</v>
      </c>
      <c r="AH28">
        <v>64.953000000000003</v>
      </c>
      <c r="AI28" s="1"/>
      <c r="AJ28" s="1"/>
      <c r="AK28" s="1"/>
      <c r="AL28" s="1"/>
      <c r="AM28" s="1"/>
      <c r="AN28" s="1"/>
      <c r="AO28" s="1"/>
      <c r="AP28" s="1"/>
      <c r="AQ28" s="1"/>
      <c r="AR28" s="1"/>
      <c r="AS28" s="1"/>
      <c r="AT28" s="1"/>
      <c r="AU28" s="1"/>
      <c r="AV28" s="1"/>
      <c r="AW28" s="1"/>
      <c r="AX28" s="1"/>
      <c r="AY28" s="1"/>
    </row>
    <row r="29" spans="1:51" ht="15" x14ac:dyDescent="0.25">
      <c r="A29" s="195">
        <v>46113</v>
      </c>
      <c r="B29" s="214"/>
      <c r="C29" s="204">
        <v>203</v>
      </c>
      <c r="D29" s="210">
        <v>203</v>
      </c>
      <c r="E29">
        <v>194.87100000000001</v>
      </c>
      <c r="F29">
        <v>244.24799999999999</v>
      </c>
      <c r="G29">
        <v>131.06399999999999</v>
      </c>
      <c r="H29">
        <v>329.30099999999999</v>
      </c>
      <c r="I29">
        <v>250.62100000000001</v>
      </c>
      <c r="J29">
        <v>278.70499999999998</v>
      </c>
      <c r="K29">
        <v>221.66</v>
      </c>
      <c r="L29">
        <v>202.57499999999999</v>
      </c>
      <c r="M29">
        <v>175.85599999999999</v>
      </c>
      <c r="N29">
        <v>132.42099999999999</v>
      </c>
      <c r="O29">
        <v>229.517</v>
      </c>
      <c r="P29">
        <v>261.88499999999999</v>
      </c>
      <c r="Q29">
        <v>205.05099999999999</v>
      </c>
      <c r="R29">
        <v>317.79000000000002</v>
      </c>
      <c r="S29">
        <v>231.84800000000001</v>
      </c>
      <c r="T29">
        <v>99.186999999999998</v>
      </c>
      <c r="U29">
        <v>256.73500000000001</v>
      </c>
      <c r="V29">
        <v>201.07400000000001</v>
      </c>
      <c r="W29">
        <v>352.34300000000002</v>
      </c>
      <c r="X29">
        <v>257.13299999999998</v>
      </c>
      <c r="Y29">
        <v>109.123</v>
      </c>
      <c r="Z29">
        <v>252.959</v>
      </c>
      <c r="AA29">
        <v>174.23</v>
      </c>
      <c r="AB29">
        <v>253.779</v>
      </c>
      <c r="AC29">
        <v>220.59399999999999</v>
      </c>
      <c r="AD29">
        <v>145.60300000000001</v>
      </c>
      <c r="AE29">
        <v>212.58199999999999</v>
      </c>
      <c r="AF29">
        <v>194.7</v>
      </c>
      <c r="AG29">
        <v>141.428</v>
      </c>
      <c r="AH29">
        <v>173.97200000000001</v>
      </c>
      <c r="AI29" s="1"/>
      <c r="AJ29" s="1"/>
      <c r="AK29" s="1"/>
      <c r="AL29" s="1"/>
      <c r="AM29" s="1"/>
      <c r="AN29" s="1"/>
      <c r="AO29" s="1"/>
      <c r="AP29" s="1"/>
      <c r="AQ29" s="1"/>
      <c r="AR29" s="1"/>
      <c r="AS29" s="1"/>
      <c r="AT29" s="1"/>
      <c r="AU29" s="1"/>
      <c r="AV29" s="1"/>
      <c r="AW29" s="1"/>
      <c r="AX29" s="1"/>
      <c r="AY29" s="1"/>
    </row>
    <row r="30" spans="1:51" ht="15" x14ac:dyDescent="0.25">
      <c r="A30" s="195">
        <v>46143</v>
      </c>
      <c r="B30" s="214"/>
      <c r="C30" s="204">
        <v>513</v>
      </c>
      <c r="D30" s="210">
        <v>513</v>
      </c>
      <c r="E30">
        <v>686.96400000000006</v>
      </c>
      <c r="F30">
        <v>458.91300000000001</v>
      </c>
      <c r="G30">
        <v>698.86</v>
      </c>
      <c r="H30">
        <v>785.79700000000003</v>
      </c>
      <c r="I30">
        <v>942.38599999999997</v>
      </c>
      <c r="J30">
        <v>689.46500000000003</v>
      </c>
      <c r="K30">
        <v>621.56500000000005</v>
      </c>
      <c r="L30">
        <v>542.36500000000001</v>
      </c>
      <c r="M30">
        <v>465.06099999999998</v>
      </c>
      <c r="N30">
        <v>205.19800000000001</v>
      </c>
      <c r="O30">
        <v>593.75199999999995</v>
      </c>
      <c r="P30">
        <v>442.697</v>
      </c>
      <c r="Q30">
        <v>567.08199999999999</v>
      </c>
      <c r="R30">
        <v>668.86300000000006</v>
      </c>
      <c r="S30">
        <v>437.33100000000002</v>
      </c>
      <c r="T30">
        <v>609.99599999999998</v>
      </c>
      <c r="U30">
        <v>752.56899999999996</v>
      </c>
      <c r="V30">
        <v>441.072</v>
      </c>
      <c r="W30">
        <v>884.01599999999996</v>
      </c>
      <c r="X30">
        <v>258.21100000000001</v>
      </c>
      <c r="Y30">
        <v>347.28500000000003</v>
      </c>
      <c r="Z30">
        <v>594.673</v>
      </c>
      <c r="AA30">
        <v>378.23700000000002</v>
      </c>
      <c r="AB30">
        <v>647.59900000000005</v>
      </c>
      <c r="AC30">
        <v>476.50400000000002</v>
      </c>
      <c r="AD30">
        <v>393.34199999999998</v>
      </c>
      <c r="AE30">
        <v>479.94600000000003</v>
      </c>
      <c r="AF30">
        <v>562.80399999999997</v>
      </c>
      <c r="AG30">
        <v>424.60500000000002</v>
      </c>
      <c r="AH30">
        <v>364.714</v>
      </c>
      <c r="AI30" s="1"/>
      <c r="AJ30" s="1"/>
      <c r="AK30" s="1"/>
      <c r="AL30" s="1"/>
      <c r="AM30" s="1"/>
      <c r="AN30" s="1"/>
      <c r="AO30" s="1"/>
      <c r="AP30" s="1"/>
      <c r="AQ30" s="1"/>
      <c r="AR30" s="1"/>
      <c r="AS30" s="1"/>
      <c r="AT30" s="1"/>
      <c r="AU30" s="1"/>
      <c r="AV30" s="1"/>
      <c r="AW30" s="1"/>
      <c r="AX30" s="1"/>
      <c r="AY30" s="1"/>
    </row>
    <row r="31" spans="1:51" ht="15" x14ac:dyDescent="0.25">
      <c r="A31" s="195">
        <v>46174</v>
      </c>
      <c r="B31" s="214"/>
      <c r="C31" s="204">
        <v>367</v>
      </c>
      <c r="D31" s="210">
        <v>367</v>
      </c>
      <c r="E31">
        <v>694.24400000000003</v>
      </c>
      <c r="F31">
        <v>181.56299999999999</v>
      </c>
      <c r="G31">
        <v>824.51199999999994</v>
      </c>
      <c r="H31">
        <v>593.25400000000002</v>
      </c>
      <c r="I31">
        <v>818.51099999999997</v>
      </c>
      <c r="J31">
        <v>441.65199999999999</v>
      </c>
      <c r="K31">
        <v>519.31100000000004</v>
      </c>
      <c r="L31">
        <v>288.38</v>
      </c>
      <c r="M31">
        <v>219.279</v>
      </c>
      <c r="N31">
        <v>120.66</v>
      </c>
      <c r="O31">
        <v>436.53699999999998</v>
      </c>
      <c r="P31">
        <v>189.22</v>
      </c>
      <c r="Q31">
        <v>449.46800000000002</v>
      </c>
      <c r="R31">
        <v>346.774</v>
      </c>
      <c r="S31">
        <v>142.90899999999999</v>
      </c>
      <c r="T31">
        <v>711.495</v>
      </c>
      <c r="U31">
        <v>516.09799999999996</v>
      </c>
      <c r="V31">
        <v>558.327</v>
      </c>
      <c r="W31">
        <v>1101.335</v>
      </c>
      <c r="X31">
        <v>54.131</v>
      </c>
      <c r="Y31">
        <v>268.625</v>
      </c>
      <c r="Z31">
        <v>542.25900000000001</v>
      </c>
      <c r="AA31">
        <v>250.96</v>
      </c>
      <c r="AB31">
        <v>466.06700000000001</v>
      </c>
      <c r="AC31">
        <v>365.322</v>
      </c>
      <c r="AD31">
        <v>143.946</v>
      </c>
      <c r="AE31">
        <v>592.274</v>
      </c>
      <c r="AF31">
        <v>368.94499999999999</v>
      </c>
      <c r="AG31">
        <v>383.49599999999998</v>
      </c>
      <c r="AH31">
        <v>144.827</v>
      </c>
      <c r="AI31" s="1"/>
      <c r="AJ31" s="1"/>
      <c r="AK31" s="1"/>
      <c r="AL31" s="1"/>
      <c r="AM31" s="1"/>
      <c r="AN31" s="1"/>
      <c r="AO31" s="1"/>
      <c r="AP31" s="1"/>
      <c r="AQ31" s="1"/>
      <c r="AR31" s="1"/>
      <c r="AS31" s="1"/>
      <c r="AT31" s="1"/>
      <c r="AU31" s="1"/>
      <c r="AV31" s="1"/>
      <c r="AW31" s="1"/>
      <c r="AX31" s="1"/>
      <c r="AY31" s="1"/>
    </row>
    <row r="32" spans="1:51" ht="15" x14ac:dyDescent="0.25">
      <c r="A32" s="195">
        <v>46204</v>
      </c>
      <c r="B32" s="214"/>
      <c r="C32" s="204">
        <v>60</v>
      </c>
      <c r="D32" s="210">
        <v>60</v>
      </c>
      <c r="E32">
        <v>184.881</v>
      </c>
      <c r="F32">
        <v>25.062000000000001</v>
      </c>
      <c r="G32">
        <v>296.48899999999998</v>
      </c>
      <c r="H32">
        <v>127.48399999999999</v>
      </c>
      <c r="I32">
        <v>162.465</v>
      </c>
      <c r="J32">
        <v>152.041</v>
      </c>
      <c r="K32">
        <v>107.004</v>
      </c>
      <c r="L32">
        <v>31.704999999999998</v>
      </c>
      <c r="M32">
        <v>26.334</v>
      </c>
      <c r="N32">
        <v>4.9779999999999998</v>
      </c>
      <c r="O32">
        <v>65.876000000000005</v>
      </c>
      <c r="P32">
        <v>31.585000000000001</v>
      </c>
      <c r="Q32">
        <v>90.025999999999996</v>
      </c>
      <c r="R32">
        <v>49.131</v>
      </c>
      <c r="S32">
        <v>14.557</v>
      </c>
      <c r="T32">
        <v>206.273</v>
      </c>
      <c r="U32">
        <v>152.64599999999999</v>
      </c>
      <c r="V32">
        <v>105.239</v>
      </c>
      <c r="W32">
        <v>496.19900000000001</v>
      </c>
      <c r="X32">
        <v>3.6709999999999998</v>
      </c>
      <c r="Y32">
        <v>37.323</v>
      </c>
      <c r="Z32">
        <v>108.042</v>
      </c>
      <c r="AA32">
        <v>37.296999999999997</v>
      </c>
      <c r="AB32">
        <v>80.653999999999996</v>
      </c>
      <c r="AC32">
        <v>64.935000000000002</v>
      </c>
      <c r="AD32">
        <v>11.694000000000001</v>
      </c>
      <c r="AE32">
        <v>230.535</v>
      </c>
      <c r="AF32">
        <v>51.046999999999997</v>
      </c>
      <c r="AG32">
        <v>71.343999999999994</v>
      </c>
      <c r="AH32">
        <v>20.420000000000002</v>
      </c>
      <c r="AI32" s="1"/>
      <c r="AJ32" s="1"/>
      <c r="AK32" s="1"/>
      <c r="AL32" s="1"/>
      <c r="AM32" s="1"/>
      <c r="AN32" s="1"/>
      <c r="AO32" s="1"/>
      <c r="AP32" s="1"/>
      <c r="AQ32" s="1"/>
      <c r="AR32" s="1"/>
      <c r="AS32" s="1"/>
      <c r="AT32" s="1"/>
      <c r="AU32" s="1"/>
      <c r="AV32" s="1"/>
      <c r="AW32" s="1"/>
      <c r="AX32" s="1"/>
      <c r="AY32" s="1"/>
    </row>
    <row r="33" spans="1:51" ht="15" x14ac:dyDescent="0.25">
      <c r="A33" s="195">
        <v>46235</v>
      </c>
      <c r="B33" s="214"/>
      <c r="C33" s="204">
        <v>19</v>
      </c>
      <c r="D33" s="210">
        <v>19</v>
      </c>
      <c r="E33">
        <v>32.097000000000001</v>
      </c>
      <c r="F33">
        <v>10.39</v>
      </c>
      <c r="G33">
        <v>48.838999999999999</v>
      </c>
      <c r="H33">
        <v>24.956</v>
      </c>
      <c r="I33">
        <v>43.976999999999997</v>
      </c>
      <c r="J33">
        <v>34.731999999999999</v>
      </c>
      <c r="K33">
        <v>24.215</v>
      </c>
      <c r="L33">
        <v>9.9329999999999998</v>
      </c>
      <c r="M33">
        <v>11.048</v>
      </c>
      <c r="N33">
        <v>3.8620000000000001</v>
      </c>
      <c r="O33">
        <v>14.427</v>
      </c>
      <c r="P33">
        <v>10.038</v>
      </c>
      <c r="Q33">
        <v>16.559000000000001</v>
      </c>
      <c r="R33">
        <v>15.763999999999999</v>
      </c>
      <c r="S33">
        <v>8.2520000000000007</v>
      </c>
      <c r="T33">
        <v>31.58</v>
      </c>
      <c r="U33">
        <v>29.655000000000001</v>
      </c>
      <c r="V33">
        <v>22.687999999999999</v>
      </c>
      <c r="W33">
        <v>76.227999999999994</v>
      </c>
      <c r="X33">
        <v>7.6449999999999996</v>
      </c>
      <c r="Y33">
        <v>11.712</v>
      </c>
      <c r="Z33">
        <v>37.216000000000001</v>
      </c>
      <c r="AA33">
        <v>11.441000000000001</v>
      </c>
      <c r="AB33">
        <v>19.039000000000001</v>
      </c>
      <c r="AC33">
        <v>16.338999999999999</v>
      </c>
      <c r="AD33">
        <v>6.476</v>
      </c>
      <c r="AE33">
        <v>34.831000000000003</v>
      </c>
      <c r="AF33">
        <v>13.445</v>
      </c>
      <c r="AG33">
        <v>16.346</v>
      </c>
      <c r="AH33">
        <v>9.3620000000000001</v>
      </c>
      <c r="AI33" s="1"/>
      <c r="AJ33" s="1"/>
      <c r="AK33" s="1"/>
      <c r="AL33" s="1"/>
      <c r="AM33" s="1"/>
      <c r="AN33" s="1"/>
      <c r="AO33" s="1"/>
      <c r="AP33" s="1"/>
      <c r="AQ33" s="1"/>
      <c r="AR33" s="1"/>
      <c r="AS33" s="1"/>
      <c r="AT33" s="1"/>
      <c r="AU33" s="1"/>
      <c r="AV33" s="1"/>
      <c r="AW33" s="1"/>
      <c r="AX33" s="1"/>
      <c r="AY33" s="1"/>
    </row>
    <row r="34" spans="1:51" ht="15" x14ac:dyDescent="0.25">
      <c r="A34" s="195">
        <v>46266</v>
      </c>
      <c r="B34" s="214"/>
      <c r="C34" s="204">
        <v>13</v>
      </c>
      <c r="D34" s="210">
        <v>13</v>
      </c>
      <c r="E34">
        <v>21.146999999999998</v>
      </c>
      <c r="F34">
        <v>10.788</v>
      </c>
      <c r="G34">
        <v>22.460999999999999</v>
      </c>
      <c r="H34">
        <v>17.869</v>
      </c>
      <c r="I34">
        <v>83.795000000000002</v>
      </c>
      <c r="J34">
        <v>18.282</v>
      </c>
      <c r="K34">
        <v>18.096</v>
      </c>
      <c r="L34">
        <v>17.161000000000001</v>
      </c>
      <c r="M34">
        <v>10.926</v>
      </c>
      <c r="N34">
        <v>6.6660000000000004</v>
      </c>
      <c r="O34">
        <v>16.66</v>
      </c>
      <c r="P34">
        <v>17.518999999999998</v>
      </c>
      <c r="Q34">
        <v>11.108000000000001</v>
      </c>
      <c r="R34">
        <v>26.062000000000001</v>
      </c>
      <c r="S34">
        <v>15.894</v>
      </c>
      <c r="T34">
        <v>21.771000000000001</v>
      </c>
      <c r="U34">
        <v>17.73</v>
      </c>
      <c r="V34">
        <v>14.077</v>
      </c>
      <c r="W34">
        <v>36.781999999999996</v>
      </c>
      <c r="X34">
        <v>8.6639999999999997</v>
      </c>
      <c r="Y34">
        <v>22.905000000000001</v>
      </c>
      <c r="Z34">
        <v>36.270000000000003</v>
      </c>
      <c r="AA34">
        <v>10.17</v>
      </c>
      <c r="AB34">
        <v>13.474</v>
      </c>
      <c r="AC34">
        <v>13.016</v>
      </c>
      <c r="AD34">
        <v>7.484</v>
      </c>
      <c r="AE34">
        <v>18.064</v>
      </c>
      <c r="AF34">
        <v>13.028</v>
      </c>
      <c r="AG34">
        <v>16.303000000000001</v>
      </c>
      <c r="AH34">
        <v>9.0250000000000004</v>
      </c>
      <c r="AI34" s="1"/>
      <c r="AJ34" s="1"/>
      <c r="AK34" s="1"/>
      <c r="AL34" s="1"/>
      <c r="AM34" s="1"/>
      <c r="AN34" s="1"/>
      <c r="AO34" s="1"/>
      <c r="AP34" s="1"/>
      <c r="AQ34" s="1"/>
      <c r="AR34" s="1"/>
      <c r="AS34" s="1"/>
      <c r="AT34" s="1"/>
      <c r="AU34" s="1"/>
      <c r="AV34" s="1"/>
      <c r="AW34" s="1"/>
      <c r="AX34" s="1"/>
      <c r="AY34" s="1"/>
    </row>
    <row r="35" spans="1:51" ht="15" x14ac:dyDescent="0.25">
      <c r="A35" s="195">
        <v>46296</v>
      </c>
      <c r="B35" s="214"/>
      <c r="C35" s="204">
        <v>18</v>
      </c>
      <c r="D35" s="210">
        <v>26</v>
      </c>
      <c r="E35">
        <v>40.485999999999997</v>
      </c>
      <c r="F35">
        <v>22.106999999999999</v>
      </c>
      <c r="G35">
        <v>43.752000000000002</v>
      </c>
      <c r="H35">
        <v>27.707999999999998</v>
      </c>
      <c r="I35">
        <v>104.358</v>
      </c>
      <c r="J35">
        <v>43.41</v>
      </c>
      <c r="K35">
        <v>22.518999999999998</v>
      </c>
      <c r="L35">
        <v>38.53</v>
      </c>
      <c r="M35">
        <v>19.169</v>
      </c>
      <c r="N35">
        <v>20.738</v>
      </c>
      <c r="O35">
        <v>19.466999999999999</v>
      </c>
      <c r="P35">
        <v>37.533999999999999</v>
      </c>
      <c r="Q35">
        <v>28.994</v>
      </c>
      <c r="R35">
        <v>50.037999999999997</v>
      </c>
      <c r="S35">
        <v>45.499000000000002</v>
      </c>
      <c r="T35">
        <v>24.071999999999999</v>
      </c>
      <c r="U35">
        <v>35.042000000000002</v>
      </c>
      <c r="V35">
        <v>25.526</v>
      </c>
      <c r="W35">
        <v>39.826999999999998</v>
      </c>
      <c r="X35">
        <v>16.95</v>
      </c>
      <c r="Y35">
        <v>47.533999999999999</v>
      </c>
      <c r="Z35">
        <v>37.148000000000003</v>
      </c>
      <c r="AA35">
        <v>16.181000000000001</v>
      </c>
      <c r="AB35">
        <v>22.84</v>
      </c>
      <c r="AC35">
        <v>41.969000000000001</v>
      </c>
      <c r="AD35">
        <v>24.274000000000001</v>
      </c>
      <c r="AE35">
        <v>23.231000000000002</v>
      </c>
      <c r="AF35">
        <v>27.222000000000001</v>
      </c>
      <c r="AG35">
        <v>18.866</v>
      </c>
      <c r="AH35">
        <v>14.882</v>
      </c>
      <c r="AI35" s="1"/>
      <c r="AJ35" s="1"/>
      <c r="AK35" s="1"/>
      <c r="AL35" s="1"/>
      <c r="AM35" s="1"/>
      <c r="AN35" s="1"/>
      <c r="AO35" s="1"/>
      <c r="AP35" s="1"/>
      <c r="AQ35" s="1"/>
      <c r="AR35" s="1"/>
      <c r="AS35" s="1"/>
      <c r="AT35" s="1"/>
      <c r="AU35" s="1"/>
      <c r="AV35" s="1"/>
      <c r="AW35" s="1"/>
      <c r="AX35" s="1"/>
      <c r="AY35" s="1"/>
    </row>
    <row r="36" spans="1:51" ht="15" x14ac:dyDescent="0.25">
      <c r="A36" s="195">
        <v>46327</v>
      </c>
      <c r="B36" s="214"/>
      <c r="C36" s="204">
        <v>25</v>
      </c>
      <c r="D36" s="210">
        <v>30</v>
      </c>
      <c r="E36">
        <v>35.814</v>
      </c>
      <c r="F36">
        <v>26.529</v>
      </c>
      <c r="G36">
        <v>39.875</v>
      </c>
      <c r="H36">
        <v>50.895000000000003</v>
      </c>
      <c r="I36">
        <v>51.762</v>
      </c>
      <c r="J36">
        <v>38.625</v>
      </c>
      <c r="K36">
        <v>25.719000000000001</v>
      </c>
      <c r="L36">
        <v>26.491</v>
      </c>
      <c r="M36">
        <v>25.187999999999999</v>
      </c>
      <c r="N36">
        <v>19.850000000000001</v>
      </c>
      <c r="O36">
        <v>25.51</v>
      </c>
      <c r="P36">
        <v>44.875999999999998</v>
      </c>
      <c r="Q36">
        <v>29.388000000000002</v>
      </c>
      <c r="R36">
        <v>45.182000000000002</v>
      </c>
      <c r="S36">
        <v>36.582999999999998</v>
      </c>
      <c r="T36">
        <v>29.824000000000002</v>
      </c>
      <c r="U36">
        <v>36.826999999999998</v>
      </c>
      <c r="V36">
        <v>47.517000000000003</v>
      </c>
      <c r="W36">
        <v>41.506</v>
      </c>
      <c r="X36">
        <v>23.61</v>
      </c>
      <c r="Y36">
        <v>41.887</v>
      </c>
      <c r="Z36">
        <v>35.713000000000001</v>
      </c>
      <c r="AA36">
        <v>23.771999999999998</v>
      </c>
      <c r="AB36">
        <v>26.472999999999999</v>
      </c>
      <c r="AC36">
        <v>32.979999999999997</v>
      </c>
      <c r="AD36">
        <v>26.26</v>
      </c>
      <c r="AE36">
        <v>29.535</v>
      </c>
      <c r="AF36">
        <v>39.454999999999998</v>
      </c>
      <c r="AG36">
        <v>26.102</v>
      </c>
      <c r="AH36">
        <v>21.315999999999999</v>
      </c>
      <c r="AI36" s="1"/>
      <c r="AJ36" s="1"/>
      <c r="AK36" s="1"/>
      <c r="AL36" s="1"/>
      <c r="AM36" s="1"/>
      <c r="AN36" s="1"/>
      <c r="AO36" s="1"/>
      <c r="AP36" s="1"/>
      <c r="AQ36" s="1"/>
      <c r="AR36" s="1"/>
      <c r="AS36" s="1"/>
      <c r="AT36" s="1"/>
      <c r="AU36" s="1"/>
      <c r="AV36" s="1"/>
      <c r="AW36" s="1"/>
      <c r="AX36" s="1"/>
      <c r="AY36" s="1"/>
    </row>
    <row r="37" spans="1:51" ht="15" x14ac:dyDescent="0.25">
      <c r="A37" s="195">
        <v>46357</v>
      </c>
      <c r="B37" s="214"/>
      <c r="C37" s="204">
        <v>25</v>
      </c>
      <c r="D37" s="210">
        <v>25</v>
      </c>
      <c r="E37">
        <v>27.763000000000002</v>
      </c>
      <c r="F37">
        <v>23.068000000000001</v>
      </c>
      <c r="G37">
        <v>41.106000000000002</v>
      </c>
      <c r="H37">
        <v>48.500999999999998</v>
      </c>
      <c r="I37">
        <v>35.298999999999999</v>
      </c>
      <c r="J37">
        <v>41.265999999999998</v>
      </c>
      <c r="K37">
        <v>25.533999999999999</v>
      </c>
      <c r="L37">
        <v>23.728999999999999</v>
      </c>
      <c r="M37">
        <v>22.247</v>
      </c>
      <c r="N37">
        <v>19.853999999999999</v>
      </c>
      <c r="O37">
        <v>27.391999999999999</v>
      </c>
      <c r="P37">
        <v>26.693000000000001</v>
      </c>
      <c r="Q37">
        <v>24.045000000000002</v>
      </c>
      <c r="R37">
        <v>31.512</v>
      </c>
      <c r="S37">
        <v>24.288</v>
      </c>
      <c r="T37">
        <v>28.992999999999999</v>
      </c>
      <c r="U37">
        <v>29.314</v>
      </c>
      <c r="V37">
        <v>33.646000000000001</v>
      </c>
      <c r="W37">
        <v>34.570999999999998</v>
      </c>
      <c r="X37">
        <v>23.388999999999999</v>
      </c>
      <c r="Y37">
        <v>27.856999999999999</v>
      </c>
      <c r="Z37">
        <v>32.085999999999999</v>
      </c>
      <c r="AA37">
        <v>24.085999999999999</v>
      </c>
      <c r="AB37">
        <v>25.303999999999998</v>
      </c>
      <c r="AC37">
        <v>32.314999999999998</v>
      </c>
      <c r="AD37">
        <v>21.087</v>
      </c>
      <c r="AE37">
        <v>30.706</v>
      </c>
      <c r="AF37">
        <v>32.061999999999998</v>
      </c>
      <c r="AG37">
        <v>23.994</v>
      </c>
      <c r="AH37">
        <v>20.838000000000001</v>
      </c>
      <c r="AI37" s="1"/>
      <c r="AJ37" s="1"/>
      <c r="AK37" s="1"/>
      <c r="AL37" s="1"/>
      <c r="AM37" s="1"/>
      <c r="AN37" s="1"/>
      <c r="AO37" s="1"/>
      <c r="AP37" s="1"/>
      <c r="AQ37" s="1"/>
      <c r="AR37" s="1"/>
      <c r="AS37" s="1"/>
      <c r="AT37" s="1"/>
      <c r="AU37" s="1"/>
      <c r="AV37" s="1"/>
      <c r="AW37" s="1"/>
      <c r="AX37" s="1"/>
      <c r="AY37" s="1"/>
    </row>
    <row r="38" spans="1:51" ht="15" x14ac:dyDescent="0.25">
      <c r="A38" s="195">
        <v>46388</v>
      </c>
      <c r="B38" s="214"/>
      <c r="C38" s="204">
        <v>25</v>
      </c>
      <c r="D38" s="210">
        <v>25</v>
      </c>
      <c r="E38">
        <v>25.734999999999999</v>
      </c>
      <c r="F38">
        <v>24.547000000000001</v>
      </c>
      <c r="G38">
        <v>31.116</v>
      </c>
      <c r="H38">
        <v>35.527999999999999</v>
      </c>
      <c r="I38">
        <v>32.686</v>
      </c>
      <c r="J38">
        <v>30.704000000000001</v>
      </c>
      <c r="K38">
        <v>28.68</v>
      </c>
      <c r="L38">
        <v>22.094999999999999</v>
      </c>
      <c r="M38">
        <v>20.695</v>
      </c>
      <c r="N38">
        <v>18.741</v>
      </c>
      <c r="O38">
        <v>24.016999999999999</v>
      </c>
      <c r="P38">
        <v>29.68</v>
      </c>
      <c r="Q38">
        <v>26.722999999999999</v>
      </c>
      <c r="R38">
        <v>26.018999999999998</v>
      </c>
      <c r="S38">
        <v>22.384</v>
      </c>
      <c r="T38">
        <v>27.145</v>
      </c>
      <c r="U38">
        <v>26.634</v>
      </c>
      <c r="V38">
        <v>30.218</v>
      </c>
      <c r="W38">
        <v>34.459000000000003</v>
      </c>
      <c r="X38">
        <v>21.193000000000001</v>
      </c>
      <c r="Y38">
        <v>23.788</v>
      </c>
      <c r="Z38">
        <v>28.436</v>
      </c>
      <c r="AA38">
        <v>22.486000000000001</v>
      </c>
      <c r="AB38">
        <v>24.373000000000001</v>
      </c>
      <c r="AC38">
        <v>28.449000000000002</v>
      </c>
      <c r="AD38">
        <v>19.780999999999999</v>
      </c>
      <c r="AE38">
        <v>26.667000000000002</v>
      </c>
      <c r="AF38">
        <v>26.474</v>
      </c>
      <c r="AG38">
        <v>22.667999999999999</v>
      </c>
      <c r="AH38">
        <v>20.376000000000001</v>
      </c>
      <c r="AI38" s="1"/>
      <c r="AJ38" s="1"/>
      <c r="AK38" s="1"/>
      <c r="AL38" s="1"/>
      <c r="AM38" s="1"/>
      <c r="AN38" s="1"/>
      <c r="AO38" s="1"/>
      <c r="AP38" s="1"/>
      <c r="AQ38" s="1"/>
      <c r="AR38" s="1"/>
      <c r="AS38" s="1"/>
      <c r="AT38" s="1"/>
      <c r="AU38" s="1"/>
      <c r="AV38" s="1"/>
      <c r="AW38" s="1"/>
      <c r="AX38" s="1"/>
      <c r="AY38" s="1"/>
    </row>
    <row r="39" spans="1:51" ht="15" x14ac:dyDescent="0.25">
      <c r="A39" s="195">
        <v>46419</v>
      </c>
      <c r="B39" s="214"/>
      <c r="C39" s="204">
        <v>25</v>
      </c>
      <c r="D39" s="210">
        <v>25</v>
      </c>
      <c r="E39">
        <v>22.765999999999998</v>
      </c>
      <c r="F39">
        <v>32.658000000000001</v>
      </c>
      <c r="G39">
        <v>34.728000000000002</v>
      </c>
      <c r="H39">
        <v>27.867000000000001</v>
      </c>
      <c r="I39">
        <v>31.486000000000001</v>
      </c>
      <c r="J39">
        <v>30.59</v>
      </c>
      <c r="K39">
        <v>36.136000000000003</v>
      </c>
      <c r="L39">
        <v>19.535</v>
      </c>
      <c r="M39">
        <v>17.893999999999998</v>
      </c>
      <c r="N39">
        <v>27.085000000000001</v>
      </c>
      <c r="O39">
        <v>21.158000000000001</v>
      </c>
      <c r="P39">
        <v>32.03</v>
      </c>
      <c r="Q39">
        <v>21.033999999999999</v>
      </c>
      <c r="R39">
        <v>28.103999999999999</v>
      </c>
      <c r="S39">
        <v>19.515000000000001</v>
      </c>
      <c r="T39">
        <v>28.62</v>
      </c>
      <c r="U39">
        <v>22.847999999999999</v>
      </c>
      <c r="V39">
        <v>24.866</v>
      </c>
      <c r="W39">
        <v>29.893999999999998</v>
      </c>
      <c r="X39">
        <v>19.395</v>
      </c>
      <c r="Y39">
        <v>23.562999999999999</v>
      </c>
      <c r="Z39">
        <v>50.301000000000002</v>
      </c>
      <c r="AA39">
        <v>23.748000000000001</v>
      </c>
      <c r="AB39">
        <v>43.323999999999998</v>
      </c>
      <c r="AC39">
        <v>32.067</v>
      </c>
      <c r="AD39">
        <v>18.824000000000002</v>
      </c>
      <c r="AE39">
        <v>22.937000000000001</v>
      </c>
      <c r="AF39">
        <v>23.76</v>
      </c>
      <c r="AG39">
        <v>21.117000000000001</v>
      </c>
      <c r="AH39">
        <v>17.436</v>
      </c>
      <c r="AI39" s="1"/>
      <c r="AJ39" s="1"/>
      <c r="AK39" s="1"/>
      <c r="AL39" s="1"/>
      <c r="AM39" s="1"/>
      <c r="AN39" s="1"/>
      <c r="AO39" s="1"/>
      <c r="AP39" s="1"/>
      <c r="AQ39" s="1"/>
      <c r="AR39" s="1"/>
      <c r="AS39" s="1"/>
      <c r="AT39" s="1"/>
      <c r="AU39" s="1"/>
      <c r="AV39" s="1"/>
      <c r="AW39" s="1"/>
      <c r="AX39" s="1"/>
      <c r="AY39" s="1"/>
    </row>
    <row r="40" spans="1:51" ht="15" x14ac:dyDescent="0.25">
      <c r="A40" s="195">
        <v>46447</v>
      </c>
      <c r="B40" s="214"/>
      <c r="C40" s="204">
        <v>74</v>
      </c>
      <c r="D40" s="210">
        <v>74</v>
      </c>
      <c r="E40">
        <v>74.486000000000004</v>
      </c>
      <c r="F40">
        <v>94.953999999999994</v>
      </c>
      <c r="G40">
        <v>66.566999999999993</v>
      </c>
      <c r="H40">
        <v>80.793000000000006</v>
      </c>
      <c r="I40">
        <v>77.69</v>
      </c>
      <c r="J40">
        <v>86.86</v>
      </c>
      <c r="K40">
        <v>61.503</v>
      </c>
      <c r="L40">
        <v>46.302</v>
      </c>
      <c r="M40">
        <v>27.577000000000002</v>
      </c>
      <c r="N40">
        <v>55.863999999999997</v>
      </c>
      <c r="O40">
        <v>100.399</v>
      </c>
      <c r="P40">
        <v>51.935000000000002</v>
      </c>
      <c r="Q40">
        <v>41.747</v>
      </c>
      <c r="R40">
        <v>132.685</v>
      </c>
      <c r="S40">
        <v>27.244</v>
      </c>
      <c r="T40">
        <v>93.129000000000005</v>
      </c>
      <c r="U40">
        <v>35.819000000000003</v>
      </c>
      <c r="V40">
        <v>59.093000000000004</v>
      </c>
      <c r="W40">
        <v>91.74</v>
      </c>
      <c r="X40">
        <v>40.500999999999998</v>
      </c>
      <c r="Y40">
        <v>66.126999999999995</v>
      </c>
      <c r="Z40">
        <v>95.441999999999993</v>
      </c>
      <c r="AA40">
        <v>65.912000000000006</v>
      </c>
      <c r="AB40">
        <v>148.17699999999999</v>
      </c>
      <c r="AC40">
        <v>56.768999999999998</v>
      </c>
      <c r="AD40">
        <v>30.387</v>
      </c>
      <c r="AE40">
        <v>60.734999999999999</v>
      </c>
      <c r="AF40">
        <v>45.121000000000002</v>
      </c>
      <c r="AG40">
        <v>63.64</v>
      </c>
      <c r="AH40">
        <v>40.457000000000001</v>
      </c>
      <c r="AI40" s="1"/>
      <c r="AJ40" s="1"/>
      <c r="AK40" s="1"/>
      <c r="AL40" s="1"/>
      <c r="AM40" s="1"/>
      <c r="AN40" s="1"/>
      <c r="AO40" s="1"/>
      <c r="AP40" s="1"/>
      <c r="AQ40" s="1"/>
      <c r="AR40" s="1"/>
      <c r="AS40" s="1"/>
      <c r="AT40" s="1"/>
      <c r="AU40" s="1"/>
      <c r="AV40" s="1"/>
      <c r="AW40" s="1"/>
      <c r="AX40" s="1"/>
      <c r="AY40" s="1"/>
    </row>
    <row r="41" spans="1:51" ht="15" x14ac:dyDescent="0.25">
      <c r="A41" s="195">
        <v>46478</v>
      </c>
      <c r="B41" s="214"/>
      <c r="C41" s="204">
        <v>203</v>
      </c>
      <c r="D41" s="210">
        <v>203</v>
      </c>
      <c r="E41">
        <v>235.71</v>
      </c>
      <c r="F41">
        <v>132.13200000000001</v>
      </c>
      <c r="G41">
        <v>328.68799999999999</v>
      </c>
      <c r="H41">
        <v>249.35</v>
      </c>
      <c r="I41">
        <v>274.411</v>
      </c>
      <c r="J41">
        <v>225.20599999999999</v>
      </c>
      <c r="K41">
        <v>202.875</v>
      </c>
      <c r="L41">
        <v>176.58</v>
      </c>
      <c r="M41">
        <v>128.43700000000001</v>
      </c>
      <c r="N41">
        <v>226.96899999999999</v>
      </c>
      <c r="O41">
        <v>259.81099999999998</v>
      </c>
      <c r="P41">
        <v>203.32</v>
      </c>
      <c r="Q41">
        <v>307.14299999999997</v>
      </c>
      <c r="R41">
        <v>231.02500000000001</v>
      </c>
      <c r="S41">
        <v>99.009</v>
      </c>
      <c r="T41">
        <v>255.785</v>
      </c>
      <c r="U41">
        <v>197.535</v>
      </c>
      <c r="V41">
        <v>353.67200000000003</v>
      </c>
      <c r="W41">
        <v>256.83</v>
      </c>
      <c r="X41">
        <v>110.67400000000001</v>
      </c>
      <c r="Y41">
        <v>246.06399999999999</v>
      </c>
      <c r="Z41">
        <v>172.767</v>
      </c>
      <c r="AA41">
        <v>254.12799999999999</v>
      </c>
      <c r="AB41">
        <v>219.14099999999999</v>
      </c>
      <c r="AC41">
        <v>140.69499999999999</v>
      </c>
      <c r="AD41">
        <v>214.852</v>
      </c>
      <c r="AE41">
        <v>192.18199999999999</v>
      </c>
      <c r="AF41">
        <v>141.14699999999999</v>
      </c>
      <c r="AG41">
        <v>169.947</v>
      </c>
      <c r="AH41">
        <v>191.59</v>
      </c>
      <c r="AI41" s="1"/>
      <c r="AJ41" s="1"/>
      <c r="AK41" s="1"/>
      <c r="AL41" s="1"/>
      <c r="AM41" s="1"/>
      <c r="AN41" s="1"/>
      <c r="AO41" s="1"/>
      <c r="AP41" s="1"/>
      <c r="AQ41" s="1"/>
      <c r="AR41" s="1"/>
      <c r="AS41" s="1"/>
      <c r="AT41" s="1"/>
      <c r="AU41" s="1"/>
      <c r="AV41" s="1"/>
      <c r="AW41" s="1"/>
      <c r="AX41" s="1"/>
      <c r="AY41" s="1"/>
    </row>
    <row r="42" spans="1:51" ht="15" x14ac:dyDescent="0.25">
      <c r="A42" s="195">
        <v>46508</v>
      </c>
      <c r="B42" s="214"/>
      <c r="C42" s="204">
        <v>513</v>
      </c>
      <c r="D42" s="210">
        <v>513</v>
      </c>
      <c r="E42">
        <v>456.71100000000001</v>
      </c>
      <c r="F42">
        <v>700.84299999999996</v>
      </c>
      <c r="G42">
        <v>785.28899999999999</v>
      </c>
      <c r="H42">
        <v>940.80600000000004</v>
      </c>
      <c r="I42">
        <v>683.72900000000004</v>
      </c>
      <c r="J42">
        <v>624.12699999999995</v>
      </c>
      <c r="K42">
        <v>542.67999999999995</v>
      </c>
      <c r="L42">
        <v>465.12</v>
      </c>
      <c r="M42">
        <v>201.761</v>
      </c>
      <c r="N42">
        <v>591.23900000000003</v>
      </c>
      <c r="O42">
        <v>441.214</v>
      </c>
      <c r="P42">
        <v>566.06600000000003</v>
      </c>
      <c r="Q42">
        <v>659.14599999999996</v>
      </c>
      <c r="R42">
        <v>436.57299999999998</v>
      </c>
      <c r="S42">
        <v>610.36</v>
      </c>
      <c r="T42">
        <v>751.36699999999996</v>
      </c>
      <c r="U42">
        <v>416.04899999999998</v>
      </c>
      <c r="V42">
        <v>885.32500000000005</v>
      </c>
      <c r="W42">
        <v>258.03899999999999</v>
      </c>
      <c r="X42">
        <v>349.12200000000001</v>
      </c>
      <c r="Y42">
        <v>567.95500000000004</v>
      </c>
      <c r="Z42">
        <v>376.98899999999998</v>
      </c>
      <c r="AA42">
        <v>648.19299999999998</v>
      </c>
      <c r="AB42">
        <v>475.06599999999997</v>
      </c>
      <c r="AC42">
        <v>388.39400000000001</v>
      </c>
      <c r="AD42">
        <v>481.56700000000001</v>
      </c>
      <c r="AE42">
        <v>560.19899999999996</v>
      </c>
      <c r="AF42">
        <v>424.28500000000003</v>
      </c>
      <c r="AG42">
        <v>355.21800000000002</v>
      </c>
      <c r="AH42">
        <v>681.44899999999996</v>
      </c>
      <c r="AI42" s="1"/>
      <c r="AJ42" s="1"/>
      <c r="AK42" s="1"/>
      <c r="AL42" s="1"/>
      <c r="AM42" s="1"/>
      <c r="AN42" s="1"/>
      <c r="AO42" s="1"/>
      <c r="AP42" s="1"/>
      <c r="AQ42" s="1"/>
      <c r="AR42" s="1"/>
      <c r="AS42" s="1"/>
      <c r="AT42" s="1"/>
      <c r="AU42" s="1"/>
      <c r="AV42" s="1"/>
      <c r="AW42" s="1"/>
      <c r="AX42" s="1"/>
      <c r="AY42" s="1"/>
    </row>
    <row r="43" spans="1:51" ht="15" x14ac:dyDescent="0.25">
      <c r="A43" s="195">
        <v>46539</v>
      </c>
      <c r="B43" s="214"/>
      <c r="C43" s="204">
        <v>367</v>
      </c>
      <c r="D43" s="210">
        <v>367</v>
      </c>
      <c r="E43">
        <v>187.727</v>
      </c>
      <c r="F43">
        <v>825.04399999999998</v>
      </c>
      <c r="G43">
        <v>593.06799999999998</v>
      </c>
      <c r="H43">
        <v>818.04200000000003</v>
      </c>
      <c r="I43">
        <v>450.57900000000001</v>
      </c>
      <c r="J43">
        <v>520.16300000000001</v>
      </c>
      <c r="K43">
        <v>288.50400000000002</v>
      </c>
      <c r="L43">
        <v>219.358</v>
      </c>
      <c r="M43">
        <v>124.789</v>
      </c>
      <c r="N43">
        <v>435.68599999999998</v>
      </c>
      <c r="O43">
        <v>188.79300000000001</v>
      </c>
      <c r="P43">
        <v>449.04700000000003</v>
      </c>
      <c r="Q43">
        <v>362.07</v>
      </c>
      <c r="R43">
        <v>142.673</v>
      </c>
      <c r="S43">
        <v>711.89099999999996</v>
      </c>
      <c r="T43">
        <v>515.78300000000002</v>
      </c>
      <c r="U43">
        <v>576.38800000000003</v>
      </c>
      <c r="V43">
        <v>1101.6690000000001</v>
      </c>
      <c r="W43">
        <v>54.061</v>
      </c>
      <c r="X43">
        <v>269.36700000000002</v>
      </c>
      <c r="Y43">
        <v>567.04</v>
      </c>
      <c r="Z43">
        <v>250.405</v>
      </c>
      <c r="AA43">
        <v>466.29899999999998</v>
      </c>
      <c r="AB43">
        <v>364.91199999999998</v>
      </c>
      <c r="AC43">
        <v>152.136</v>
      </c>
      <c r="AD43">
        <v>592.77200000000005</v>
      </c>
      <c r="AE43">
        <v>368.33100000000002</v>
      </c>
      <c r="AF43">
        <v>383.42200000000003</v>
      </c>
      <c r="AG43">
        <v>157.571</v>
      </c>
      <c r="AH43">
        <v>692.69899999999996</v>
      </c>
      <c r="AI43" s="1"/>
      <c r="AJ43" s="1"/>
      <c r="AK43" s="1"/>
      <c r="AL43" s="1"/>
      <c r="AM43" s="1"/>
      <c r="AN43" s="1"/>
      <c r="AO43" s="1"/>
      <c r="AP43" s="1"/>
      <c r="AQ43" s="1"/>
      <c r="AR43" s="1"/>
      <c r="AS43" s="1"/>
      <c r="AT43" s="1"/>
      <c r="AU43" s="1"/>
      <c r="AV43" s="1"/>
      <c r="AW43" s="1"/>
      <c r="AX43" s="1"/>
      <c r="AY43" s="1"/>
    </row>
    <row r="44" spans="1:51" ht="15" x14ac:dyDescent="0.25">
      <c r="A44" s="195">
        <v>46569</v>
      </c>
      <c r="B44" s="214"/>
      <c r="C44" s="204">
        <v>60</v>
      </c>
      <c r="D44" s="210">
        <v>60</v>
      </c>
      <c r="E44">
        <v>26.527999999999999</v>
      </c>
      <c r="F44">
        <v>296.69400000000002</v>
      </c>
      <c r="G44">
        <v>127.38</v>
      </c>
      <c r="H44">
        <v>162.22800000000001</v>
      </c>
      <c r="I44">
        <v>160.08600000000001</v>
      </c>
      <c r="J44">
        <v>107.526</v>
      </c>
      <c r="K44">
        <v>31.798999999999999</v>
      </c>
      <c r="L44">
        <v>26.439</v>
      </c>
      <c r="M44">
        <v>5.3220000000000001</v>
      </c>
      <c r="N44">
        <v>65.665999999999997</v>
      </c>
      <c r="O44">
        <v>31.193000000000001</v>
      </c>
      <c r="P44">
        <v>89.730999999999995</v>
      </c>
      <c r="Q44">
        <v>51.988999999999997</v>
      </c>
      <c r="R44">
        <v>14.372999999999999</v>
      </c>
      <c r="S44">
        <v>206.11500000000001</v>
      </c>
      <c r="T44">
        <v>152.55799999999999</v>
      </c>
      <c r="U44">
        <v>112.958</v>
      </c>
      <c r="V44">
        <v>496.35899999999998</v>
      </c>
      <c r="W44">
        <v>3.6320000000000001</v>
      </c>
      <c r="X44">
        <v>37.795000000000002</v>
      </c>
      <c r="Y44">
        <v>115.529</v>
      </c>
      <c r="Z44">
        <v>36.948999999999998</v>
      </c>
      <c r="AA44">
        <v>80.605000000000004</v>
      </c>
      <c r="AB44">
        <v>64.616</v>
      </c>
      <c r="AC44">
        <v>12.949</v>
      </c>
      <c r="AD44">
        <v>230.886</v>
      </c>
      <c r="AE44">
        <v>50.668999999999997</v>
      </c>
      <c r="AF44">
        <v>71.346000000000004</v>
      </c>
      <c r="AG44">
        <v>21.602</v>
      </c>
      <c r="AH44">
        <v>184.57400000000001</v>
      </c>
      <c r="AI44" s="1"/>
      <c r="AJ44" s="1"/>
      <c r="AK44" s="1"/>
      <c r="AL44" s="1"/>
      <c r="AM44" s="1"/>
      <c r="AN44" s="1"/>
      <c r="AO44" s="1"/>
      <c r="AP44" s="1"/>
      <c r="AQ44" s="1"/>
      <c r="AR44" s="1"/>
      <c r="AS44" s="1"/>
      <c r="AT44" s="1"/>
      <c r="AU44" s="1"/>
      <c r="AV44" s="1"/>
      <c r="AW44" s="1"/>
      <c r="AX44" s="1"/>
      <c r="AY44" s="1"/>
    </row>
    <row r="45" spans="1:51" ht="15" x14ac:dyDescent="0.25">
      <c r="A45" s="195">
        <v>46600</v>
      </c>
      <c r="B45" s="214"/>
      <c r="C45" s="204">
        <v>19</v>
      </c>
      <c r="D45" s="210">
        <v>19</v>
      </c>
      <c r="E45">
        <v>10.331</v>
      </c>
      <c r="F45">
        <v>48.981000000000002</v>
      </c>
      <c r="G45">
        <v>24.864999999999998</v>
      </c>
      <c r="H45">
        <v>43.753</v>
      </c>
      <c r="I45">
        <v>36.25</v>
      </c>
      <c r="J45">
        <v>24.713000000000001</v>
      </c>
      <c r="K45">
        <v>10.048</v>
      </c>
      <c r="L45">
        <v>11.090999999999999</v>
      </c>
      <c r="M45">
        <v>3.7850000000000001</v>
      </c>
      <c r="N45">
        <v>14.26</v>
      </c>
      <c r="O45">
        <v>9.6890000000000001</v>
      </c>
      <c r="P45">
        <v>16.274999999999999</v>
      </c>
      <c r="Q45">
        <v>15.867000000000001</v>
      </c>
      <c r="R45">
        <v>8.0350000000000001</v>
      </c>
      <c r="S45">
        <v>31.457999999999998</v>
      </c>
      <c r="T45">
        <v>29.587</v>
      </c>
      <c r="U45">
        <v>23.542999999999999</v>
      </c>
      <c r="V45">
        <v>76.347999999999999</v>
      </c>
      <c r="W45">
        <v>7.5289999999999999</v>
      </c>
      <c r="X45">
        <v>12.212</v>
      </c>
      <c r="Y45">
        <v>35.085000000000001</v>
      </c>
      <c r="Z45">
        <v>11.180999999999999</v>
      </c>
      <c r="AA45">
        <v>18.988</v>
      </c>
      <c r="AB45">
        <v>16.039000000000001</v>
      </c>
      <c r="AC45">
        <v>6.6440000000000001</v>
      </c>
      <c r="AD45">
        <v>35.177999999999997</v>
      </c>
      <c r="AE45">
        <v>13.122</v>
      </c>
      <c r="AF45">
        <v>16.364999999999998</v>
      </c>
      <c r="AG45">
        <v>9.7140000000000004</v>
      </c>
      <c r="AH45">
        <v>31.806000000000001</v>
      </c>
      <c r="AI45" s="1"/>
      <c r="AJ45" s="1"/>
      <c r="AK45" s="1"/>
      <c r="AL45" s="1"/>
      <c r="AM45" s="1"/>
      <c r="AN45" s="1"/>
      <c r="AO45" s="1"/>
      <c r="AP45" s="1"/>
      <c r="AQ45" s="1"/>
      <c r="AR45" s="1"/>
      <c r="AS45" s="1"/>
      <c r="AT45" s="1"/>
      <c r="AU45" s="1"/>
      <c r="AV45" s="1"/>
      <c r="AW45" s="1"/>
      <c r="AX45" s="1"/>
      <c r="AY45" s="1"/>
    </row>
    <row r="46" spans="1:51" ht="15" x14ac:dyDescent="0.25">
      <c r="A46" s="195">
        <v>46631</v>
      </c>
      <c r="B46" s="214"/>
      <c r="C46" s="204">
        <v>13</v>
      </c>
      <c r="D46" s="210">
        <v>13</v>
      </c>
      <c r="E46">
        <v>10.592000000000001</v>
      </c>
      <c r="F46">
        <v>22.577999999999999</v>
      </c>
      <c r="G46">
        <v>17.792999999999999</v>
      </c>
      <c r="H46">
        <v>83.539000000000001</v>
      </c>
      <c r="I46">
        <v>18.704999999999998</v>
      </c>
      <c r="J46">
        <v>18.584</v>
      </c>
      <c r="K46">
        <v>17.263999999999999</v>
      </c>
      <c r="L46">
        <v>10.962999999999999</v>
      </c>
      <c r="M46">
        <v>6.4480000000000004</v>
      </c>
      <c r="N46">
        <v>16.446000000000002</v>
      </c>
      <c r="O46">
        <v>17.175000000000001</v>
      </c>
      <c r="P46">
        <v>10.851000000000001</v>
      </c>
      <c r="Q46">
        <v>24.936</v>
      </c>
      <c r="R46">
        <v>15.680999999999999</v>
      </c>
      <c r="S46">
        <v>21.632999999999999</v>
      </c>
      <c r="T46">
        <v>17.658999999999999</v>
      </c>
      <c r="U46">
        <v>14.365</v>
      </c>
      <c r="V46">
        <v>36.886000000000003</v>
      </c>
      <c r="W46">
        <v>8.5679999999999996</v>
      </c>
      <c r="X46">
        <v>23.428000000000001</v>
      </c>
      <c r="Y46">
        <v>39.247</v>
      </c>
      <c r="Z46">
        <v>9.9290000000000003</v>
      </c>
      <c r="AA46">
        <v>13.449</v>
      </c>
      <c r="AB46">
        <v>12.733000000000001</v>
      </c>
      <c r="AC46">
        <v>7.4180000000000001</v>
      </c>
      <c r="AD46">
        <v>18.361999999999998</v>
      </c>
      <c r="AE46">
        <v>12.699</v>
      </c>
      <c r="AF46">
        <v>16.309999999999999</v>
      </c>
      <c r="AG46">
        <v>9.2590000000000003</v>
      </c>
      <c r="AH46">
        <v>20.866</v>
      </c>
      <c r="AI46" s="1"/>
      <c r="AJ46" s="1"/>
      <c r="AK46" s="1"/>
      <c r="AL46" s="1"/>
      <c r="AM46" s="1"/>
      <c r="AN46" s="1"/>
      <c r="AO46" s="1"/>
      <c r="AP46" s="1"/>
      <c r="AQ46" s="1"/>
      <c r="AR46" s="1"/>
      <c r="AS46" s="1"/>
      <c r="AT46" s="1"/>
      <c r="AU46" s="1"/>
      <c r="AV46" s="1"/>
      <c r="AW46" s="1"/>
      <c r="AX46" s="1"/>
      <c r="AY46" s="1"/>
    </row>
    <row r="47" spans="1:51" ht="15" x14ac:dyDescent="0.25">
      <c r="A47" s="195">
        <v>46661</v>
      </c>
      <c r="B47" s="214"/>
      <c r="C47" s="204">
        <v>18</v>
      </c>
      <c r="D47" s="210">
        <v>26</v>
      </c>
      <c r="E47">
        <v>21.597999999999999</v>
      </c>
      <c r="F47">
        <v>43.889000000000003</v>
      </c>
      <c r="G47">
        <v>27.628</v>
      </c>
      <c r="H47">
        <v>104.14700000000001</v>
      </c>
      <c r="I47">
        <v>43.165999999999997</v>
      </c>
      <c r="J47">
        <v>22.995999999999999</v>
      </c>
      <c r="K47">
        <v>38.625</v>
      </c>
      <c r="L47">
        <v>19.273</v>
      </c>
      <c r="M47">
        <v>20.404</v>
      </c>
      <c r="N47">
        <v>19.265000000000001</v>
      </c>
      <c r="O47">
        <v>37.189</v>
      </c>
      <c r="P47">
        <v>28.727</v>
      </c>
      <c r="Q47">
        <v>50.722000000000001</v>
      </c>
      <c r="R47">
        <v>45.271999999999998</v>
      </c>
      <c r="S47">
        <v>23.945</v>
      </c>
      <c r="T47">
        <v>34.975000000000001</v>
      </c>
      <c r="U47">
        <v>24.768000000000001</v>
      </c>
      <c r="V47">
        <v>39.93</v>
      </c>
      <c r="W47">
        <v>16.853000000000002</v>
      </c>
      <c r="X47">
        <v>48.097999999999999</v>
      </c>
      <c r="Y47">
        <v>37.267000000000003</v>
      </c>
      <c r="Z47">
        <v>15.853</v>
      </c>
      <c r="AA47">
        <v>22.811</v>
      </c>
      <c r="AB47">
        <v>41.67</v>
      </c>
      <c r="AC47">
        <v>24.071999999999999</v>
      </c>
      <c r="AD47">
        <v>23.544</v>
      </c>
      <c r="AE47">
        <v>26.844000000000001</v>
      </c>
      <c r="AF47">
        <v>18.870999999999999</v>
      </c>
      <c r="AG47">
        <v>15.186</v>
      </c>
      <c r="AH47">
        <v>40.182000000000002</v>
      </c>
      <c r="AI47" s="1"/>
      <c r="AJ47" s="1"/>
      <c r="AK47" s="1"/>
      <c r="AL47" s="1"/>
      <c r="AM47" s="1"/>
      <c r="AN47" s="1"/>
      <c r="AO47" s="1"/>
      <c r="AP47" s="1"/>
      <c r="AQ47" s="1"/>
      <c r="AR47" s="1"/>
      <c r="AS47" s="1"/>
      <c r="AT47" s="1"/>
      <c r="AU47" s="1"/>
      <c r="AV47" s="1"/>
      <c r="AW47" s="1"/>
      <c r="AX47" s="1"/>
      <c r="AY47" s="1"/>
    </row>
    <row r="48" spans="1:51" ht="15" x14ac:dyDescent="0.25">
      <c r="A48" s="195">
        <v>46692</v>
      </c>
      <c r="B48" s="214"/>
      <c r="C48" s="204">
        <v>25</v>
      </c>
      <c r="D48" s="210">
        <v>30</v>
      </c>
      <c r="E48">
        <v>26.593</v>
      </c>
      <c r="F48">
        <v>40.002000000000002</v>
      </c>
      <c r="G48">
        <v>50.808999999999997</v>
      </c>
      <c r="H48">
        <v>51.603999999999999</v>
      </c>
      <c r="I48">
        <v>39.374000000000002</v>
      </c>
      <c r="J48">
        <v>26.154</v>
      </c>
      <c r="K48">
        <v>26.564</v>
      </c>
      <c r="L48">
        <v>25.286000000000001</v>
      </c>
      <c r="M48">
        <v>19.73</v>
      </c>
      <c r="N48">
        <v>25.324999999999999</v>
      </c>
      <c r="O48">
        <v>44.521000000000001</v>
      </c>
      <c r="P48">
        <v>29.145</v>
      </c>
      <c r="Q48">
        <v>45.697000000000003</v>
      </c>
      <c r="R48">
        <v>36.395000000000003</v>
      </c>
      <c r="S48">
        <v>29.706</v>
      </c>
      <c r="T48">
        <v>36.768999999999998</v>
      </c>
      <c r="U48">
        <v>48.667999999999999</v>
      </c>
      <c r="V48">
        <v>41.598999999999997</v>
      </c>
      <c r="W48">
        <v>23.529</v>
      </c>
      <c r="X48">
        <v>42.365000000000002</v>
      </c>
      <c r="Y48">
        <v>36.58</v>
      </c>
      <c r="Z48">
        <v>23.478999999999999</v>
      </c>
      <c r="AA48">
        <v>26.446000000000002</v>
      </c>
      <c r="AB48">
        <v>32.723999999999997</v>
      </c>
      <c r="AC48">
        <v>26.783000000000001</v>
      </c>
      <c r="AD48">
        <v>29.823</v>
      </c>
      <c r="AE48">
        <v>39.116</v>
      </c>
      <c r="AF48">
        <v>26.117000000000001</v>
      </c>
      <c r="AG48">
        <v>21.475000000000001</v>
      </c>
      <c r="AH48">
        <v>35.545999999999999</v>
      </c>
      <c r="AI48" s="1"/>
      <c r="AJ48" s="1"/>
      <c r="AK48" s="1"/>
      <c r="AL48" s="1"/>
      <c r="AM48" s="1"/>
      <c r="AN48" s="1"/>
      <c r="AO48" s="1"/>
      <c r="AP48" s="1"/>
      <c r="AQ48" s="1"/>
      <c r="AR48" s="1"/>
      <c r="AS48" s="1"/>
      <c r="AT48" s="1"/>
      <c r="AU48" s="1"/>
      <c r="AV48" s="1"/>
      <c r="AW48" s="1"/>
      <c r="AX48" s="1"/>
      <c r="AY48" s="1"/>
    </row>
    <row r="49" spans="1:1005" ht="15" x14ac:dyDescent="0.25">
      <c r="A49" s="195">
        <v>46722</v>
      </c>
      <c r="B49" s="214"/>
      <c r="C49" s="204">
        <v>25</v>
      </c>
      <c r="D49" s="210">
        <v>25</v>
      </c>
      <c r="E49">
        <v>22.989000000000001</v>
      </c>
      <c r="F49">
        <v>41.238999999999997</v>
      </c>
      <c r="G49">
        <v>48.418999999999997</v>
      </c>
      <c r="H49">
        <v>35.15</v>
      </c>
      <c r="I49">
        <v>41.957999999999998</v>
      </c>
      <c r="J49">
        <v>25.957999999999998</v>
      </c>
      <c r="K49">
        <v>23.797999999999998</v>
      </c>
      <c r="L49">
        <v>22.346</v>
      </c>
      <c r="M49">
        <v>19.760999999999999</v>
      </c>
      <c r="N49">
        <v>27.210999999999999</v>
      </c>
      <c r="O49">
        <v>26.382000000000001</v>
      </c>
      <c r="P49">
        <v>23.806000000000001</v>
      </c>
      <c r="Q49">
        <v>32.064</v>
      </c>
      <c r="R49">
        <v>24.111000000000001</v>
      </c>
      <c r="S49">
        <v>28.878</v>
      </c>
      <c r="T49">
        <v>29.257000000000001</v>
      </c>
      <c r="U49">
        <v>34.101999999999997</v>
      </c>
      <c r="V49">
        <v>34.664000000000001</v>
      </c>
      <c r="W49">
        <v>23.311</v>
      </c>
      <c r="X49">
        <v>28.303999999999998</v>
      </c>
      <c r="Y49">
        <v>32.46</v>
      </c>
      <c r="Z49">
        <v>23.8</v>
      </c>
      <c r="AA49">
        <v>25.276</v>
      </c>
      <c r="AB49">
        <v>32.069000000000003</v>
      </c>
      <c r="AC49">
        <v>21.260999999999999</v>
      </c>
      <c r="AD49">
        <v>30.992000000000001</v>
      </c>
      <c r="AE49">
        <v>31.733000000000001</v>
      </c>
      <c r="AF49">
        <v>24.007999999999999</v>
      </c>
      <c r="AG49">
        <v>21.187000000000001</v>
      </c>
      <c r="AH49">
        <v>27.510999999999999</v>
      </c>
      <c r="AI49" s="1"/>
      <c r="AJ49" s="1"/>
      <c r="AK49" s="1"/>
      <c r="AL49" s="1"/>
      <c r="AM49" s="1"/>
      <c r="AN49" s="1"/>
      <c r="AO49" s="1"/>
      <c r="AP49" s="1"/>
      <c r="AQ49" s="1"/>
      <c r="AR49" s="1"/>
      <c r="AS49" s="1"/>
      <c r="AT49" s="1"/>
      <c r="AU49" s="1"/>
      <c r="AV49" s="1"/>
      <c r="AW49" s="1"/>
      <c r="AX49" s="1"/>
      <c r="AY49" s="1"/>
    </row>
    <row r="50" spans="1:1005" ht="15" x14ac:dyDescent="0.25">
      <c r="A50" s="195">
        <v>46753</v>
      </c>
      <c r="B50" s="214"/>
      <c r="C50" s="204">
        <v>25</v>
      </c>
      <c r="D50" s="210">
        <v>25</v>
      </c>
      <c r="E50">
        <v>24.356000000000002</v>
      </c>
      <c r="F50">
        <v>31.234000000000002</v>
      </c>
      <c r="G50">
        <v>35.454999999999998</v>
      </c>
      <c r="H50">
        <v>32.543999999999997</v>
      </c>
      <c r="I50">
        <v>31.117000000000001</v>
      </c>
      <c r="J50">
        <v>29.106000000000002</v>
      </c>
      <c r="K50">
        <v>22.158999999999999</v>
      </c>
      <c r="L50">
        <v>20.79</v>
      </c>
      <c r="M50">
        <v>18.472000000000001</v>
      </c>
      <c r="N50">
        <v>23.847999999999999</v>
      </c>
      <c r="O50">
        <v>29.369</v>
      </c>
      <c r="P50">
        <v>26.489000000000001</v>
      </c>
      <c r="Q50">
        <v>26.122</v>
      </c>
      <c r="R50">
        <v>22.22</v>
      </c>
      <c r="S50">
        <v>27.036000000000001</v>
      </c>
      <c r="T50">
        <v>26.581</v>
      </c>
      <c r="U50">
        <v>30.76</v>
      </c>
      <c r="V50">
        <v>34.548000000000002</v>
      </c>
      <c r="W50">
        <v>21.120999999999999</v>
      </c>
      <c r="X50">
        <v>24.206</v>
      </c>
      <c r="Y50">
        <v>28.64</v>
      </c>
      <c r="Z50">
        <v>22.216999999999999</v>
      </c>
      <c r="AA50">
        <v>24.347000000000001</v>
      </c>
      <c r="AB50">
        <v>28.212</v>
      </c>
      <c r="AC50">
        <v>19.916</v>
      </c>
      <c r="AD50">
        <v>26.937000000000001</v>
      </c>
      <c r="AE50">
        <v>26.172000000000001</v>
      </c>
      <c r="AF50">
        <v>22.68</v>
      </c>
      <c r="AG50">
        <v>20.641999999999999</v>
      </c>
      <c r="AH50">
        <v>25.498000000000001</v>
      </c>
      <c r="AI50" s="1"/>
      <c r="AJ50" s="1"/>
      <c r="AK50" s="1"/>
      <c r="AL50" s="1"/>
      <c r="AM50" s="1"/>
      <c r="AN50" s="1"/>
      <c r="AO50" s="1"/>
      <c r="AP50" s="1"/>
      <c r="AQ50" s="1"/>
      <c r="AR50" s="1"/>
      <c r="AS50" s="1"/>
      <c r="AT50" s="1"/>
      <c r="AU50" s="1"/>
      <c r="AV50" s="1"/>
      <c r="AW50" s="1"/>
      <c r="AX50" s="1"/>
      <c r="AY50" s="1"/>
    </row>
    <row r="51" spans="1:1005" ht="15" x14ac:dyDescent="0.25">
      <c r="A51" s="195">
        <v>46784</v>
      </c>
      <c r="B51" s="214"/>
      <c r="C51" s="204">
        <v>25</v>
      </c>
      <c r="D51" s="210">
        <v>25</v>
      </c>
      <c r="E51">
        <v>33.466999999999999</v>
      </c>
      <c r="F51">
        <v>36.567</v>
      </c>
      <c r="G51">
        <v>28.766999999999999</v>
      </c>
      <c r="H51">
        <v>32.758000000000003</v>
      </c>
      <c r="I51">
        <v>31.911999999999999</v>
      </c>
      <c r="J51">
        <v>38.088000000000001</v>
      </c>
      <c r="K51">
        <v>20.393000000000001</v>
      </c>
      <c r="L51">
        <v>18.651</v>
      </c>
      <c r="M51">
        <v>27.760999999999999</v>
      </c>
      <c r="N51">
        <v>22.01</v>
      </c>
      <c r="O51">
        <v>33.069000000000003</v>
      </c>
      <c r="P51">
        <v>21.53</v>
      </c>
      <c r="Q51">
        <v>29.015999999999998</v>
      </c>
      <c r="R51">
        <v>20.088999999999999</v>
      </c>
      <c r="S51">
        <v>29.747</v>
      </c>
      <c r="T51">
        <v>23.591999999999999</v>
      </c>
      <c r="U51">
        <v>25.986999999999998</v>
      </c>
      <c r="V51">
        <v>30.986000000000001</v>
      </c>
      <c r="W51">
        <v>19.984999999999999</v>
      </c>
      <c r="X51">
        <v>25.140999999999998</v>
      </c>
      <c r="Y51">
        <v>51.798000000000002</v>
      </c>
      <c r="Z51">
        <v>24.646999999999998</v>
      </c>
      <c r="AA51">
        <v>45.405000000000001</v>
      </c>
      <c r="AB51">
        <v>32.848999999999997</v>
      </c>
      <c r="AC51">
        <v>19.574000000000002</v>
      </c>
      <c r="AD51">
        <v>23.954000000000001</v>
      </c>
      <c r="AE51">
        <v>24.614000000000001</v>
      </c>
      <c r="AF51">
        <v>21.998000000000001</v>
      </c>
      <c r="AG51">
        <v>18.247</v>
      </c>
      <c r="AH51">
        <v>23.385000000000002</v>
      </c>
      <c r="AI51" s="1"/>
      <c r="AJ51" s="1"/>
      <c r="AK51" s="1"/>
      <c r="AL51" s="1"/>
      <c r="AM51" s="1"/>
      <c r="AN51" s="1"/>
      <c r="AO51" s="1"/>
      <c r="AP51" s="1"/>
      <c r="AQ51" s="1"/>
      <c r="AR51" s="1"/>
      <c r="AS51" s="1"/>
      <c r="AT51" s="1"/>
      <c r="AU51" s="1"/>
      <c r="AV51" s="1"/>
      <c r="AW51" s="1"/>
      <c r="AX51" s="1"/>
      <c r="AY51" s="1"/>
    </row>
    <row r="52" spans="1:1005" ht="15" x14ac:dyDescent="0.25">
      <c r="A52" s="195">
        <v>46813</v>
      </c>
      <c r="B52" s="214"/>
      <c r="C52" s="204">
        <v>74</v>
      </c>
      <c r="D52" s="210">
        <v>74</v>
      </c>
      <c r="E52">
        <v>94.951999999999998</v>
      </c>
      <c r="F52">
        <v>67.177999999999997</v>
      </c>
      <c r="G52">
        <v>84.314999999999998</v>
      </c>
      <c r="H52">
        <v>82.628</v>
      </c>
      <c r="I52">
        <v>87.597999999999999</v>
      </c>
      <c r="J52">
        <v>65.016000000000005</v>
      </c>
      <c r="K52">
        <v>48.744999999999997</v>
      </c>
      <c r="L52">
        <v>28.53</v>
      </c>
      <c r="M52">
        <v>55.634999999999998</v>
      </c>
      <c r="N52">
        <v>103.94199999999999</v>
      </c>
      <c r="O52">
        <v>52.106999999999999</v>
      </c>
      <c r="P52">
        <v>42.368000000000002</v>
      </c>
      <c r="Q52">
        <v>133.87899999999999</v>
      </c>
      <c r="R52">
        <v>27.983000000000001</v>
      </c>
      <c r="S52">
        <v>94.638999999999996</v>
      </c>
      <c r="T52">
        <v>36.43</v>
      </c>
      <c r="U52">
        <v>59.463000000000001</v>
      </c>
      <c r="V52">
        <v>95.941000000000003</v>
      </c>
      <c r="W52">
        <v>41.307000000000002</v>
      </c>
      <c r="X52">
        <v>68.402000000000001</v>
      </c>
      <c r="Y52">
        <v>96.192999999999998</v>
      </c>
      <c r="Z52">
        <v>66.188000000000002</v>
      </c>
      <c r="AA52">
        <v>151.65199999999999</v>
      </c>
      <c r="AB52">
        <v>57.65</v>
      </c>
      <c r="AC52">
        <v>30.527999999999999</v>
      </c>
      <c r="AD52">
        <v>62.74</v>
      </c>
      <c r="AE52">
        <v>45.487000000000002</v>
      </c>
      <c r="AF52">
        <v>65.741</v>
      </c>
      <c r="AG52">
        <v>40.709000000000003</v>
      </c>
      <c r="AH52">
        <v>75.34</v>
      </c>
      <c r="AI52" s="1"/>
      <c r="AJ52" s="1"/>
      <c r="AK52" s="1"/>
      <c r="AL52" s="1"/>
      <c r="AM52" s="1"/>
      <c r="AN52" s="1"/>
      <c r="AO52" s="1"/>
      <c r="AP52" s="1"/>
      <c r="AQ52" s="1"/>
      <c r="AR52" s="1"/>
      <c r="AS52" s="1"/>
      <c r="AT52" s="1"/>
      <c r="AU52" s="1"/>
      <c r="AV52" s="1"/>
      <c r="AW52" s="1"/>
      <c r="AX52" s="1"/>
      <c r="AY52" s="1"/>
    </row>
    <row r="53" spans="1:1005" ht="15" x14ac:dyDescent="0.25">
      <c r="A53" s="195">
        <v>46844</v>
      </c>
      <c r="B53" s="214"/>
      <c r="C53" s="204">
        <v>203</v>
      </c>
      <c r="D53" s="210">
        <v>203</v>
      </c>
      <c r="E53">
        <v>131.84899999999999</v>
      </c>
      <c r="F53">
        <v>340.61200000000002</v>
      </c>
      <c r="G53">
        <v>260.30599999999998</v>
      </c>
      <c r="H53">
        <v>282.28199999999998</v>
      </c>
      <c r="I53">
        <v>226.738</v>
      </c>
      <c r="J53">
        <v>213.56899999999999</v>
      </c>
      <c r="K53">
        <v>188.48500000000001</v>
      </c>
      <c r="L53">
        <v>131.87200000000001</v>
      </c>
      <c r="M53">
        <v>226.99100000000001</v>
      </c>
      <c r="N53">
        <v>264.06799999999998</v>
      </c>
      <c r="O53">
        <v>210.06299999999999</v>
      </c>
      <c r="P53">
        <v>318.10700000000003</v>
      </c>
      <c r="Q53">
        <v>232.136</v>
      </c>
      <c r="R53">
        <v>101.896</v>
      </c>
      <c r="S53">
        <v>269.92200000000003</v>
      </c>
      <c r="T53">
        <v>202.392</v>
      </c>
      <c r="U53">
        <v>355.67700000000002</v>
      </c>
      <c r="V53">
        <v>265.637</v>
      </c>
      <c r="W53">
        <v>116.46</v>
      </c>
      <c r="X53">
        <v>255.80699999999999</v>
      </c>
      <c r="Y53">
        <v>173.83500000000001</v>
      </c>
      <c r="Z53">
        <v>265.06599999999997</v>
      </c>
      <c r="AA53">
        <v>221.488</v>
      </c>
      <c r="AB53">
        <v>145.405</v>
      </c>
      <c r="AC53">
        <v>215.01400000000001</v>
      </c>
      <c r="AD53">
        <v>203.21</v>
      </c>
      <c r="AE53">
        <v>142.86099999999999</v>
      </c>
      <c r="AF53">
        <v>174.834</v>
      </c>
      <c r="AG53">
        <v>192.01300000000001</v>
      </c>
      <c r="AH53">
        <v>243.744</v>
      </c>
      <c r="AI53" s="1"/>
      <c r="AJ53" s="1"/>
      <c r="AK53" s="1"/>
      <c r="AL53" s="1"/>
      <c r="AM53" s="1"/>
      <c r="AN53" s="1"/>
      <c r="AO53" s="1"/>
      <c r="AP53" s="1"/>
      <c r="AQ53" s="1"/>
      <c r="AR53" s="1"/>
      <c r="AS53" s="1"/>
      <c r="AT53" s="1"/>
      <c r="AU53" s="1"/>
      <c r="AV53" s="1"/>
      <c r="AW53" s="1"/>
      <c r="AX53" s="1"/>
      <c r="AY53" s="1"/>
    </row>
    <row r="54" spans="1:1005" ht="15" x14ac:dyDescent="0.25">
      <c r="A54" s="195">
        <v>46874</v>
      </c>
      <c r="B54" s="214"/>
      <c r="C54" s="204">
        <v>513</v>
      </c>
      <c r="D54" s="210">
        <v>513</v>
      </c>
      <c r="E54">
        <v>702.03300000000002</v>
      </c>
      <c r="F54">
        <v>798.65300000000002</v>
      </c>
      <c r="G54">
        <v>953.39599999999996</v>
      </c>
      <c r="H54">
        <v>692.56600000000003</v>
      </c>
      <c r="I54">
        <v>626.22900000000004</v>
      </c>
      <c r="J54">
        <v>547.59</v>
      </c>
      <c r="K54">
        <v>465.69299999999998</v>
      </c>
      <c r="L54">
        <v>205.31800000000001</v>
      </c>
      <c r="M54">
        <v>591.55700000000002</v>
      </c>
      <c r="N54">
        <v>443.40199999999999</v>
      </c>
      <c r="O54">
        <v>577.75400000000002</v>
      </c>
      <c r="P54">
        <v>670.10799999999995</v>
      </c>
      <c r="Q54">
        <v>437.21199999999999</v>
      </c>
      <c r="R54">
        <v>636.09</v>
      </c>
      <c r="S54">
        <v>762.01099999999997</v>
      </c>
      <c r="T54">
        <v>443.39699999999999</v>
      </c>
      <c r="U54">
        <v>888.12699999999995</v>
      </c>
      <c r="V54">
        <v>250.98400000000001</v>
      </c>
      <c r="W54">
        <v>358.51100000000002</v>
      </c>
      <c r="X54">
        <v>596.06299999999999</v>
      </c>
      <c r="Y54">
        <v>377.23099999999999</v>
      </c>
      <c r="Z54">
        <v>653.87300000000005</v>
      </c>
      <c r="AA54">
        <v>485.49799999999999</v>
      </c>
      <c r="AB54">
        <v>393.93700000000001</v>
      </c>
      <c r="AC54">
        <v>482.62700000000001</v>
      </c>
      <c r="AD54">
        <v>568.54700000000003</v>
      </c>
      <c r="AE54">
        <v>439.96300000000002</v>
      </c>
      <c r="AF54">
        <v>365.92200000000003</v>
      </c>
      <c r="AG54">
        <v>682.74199999999996</v>
      </c>
      <c r="AH54">
        <v>458.72699999999998</v>
      </c>
      <c r="AI54" s="1"/>
      <c r="AJ54" s="1"/>
      <c r="AK54" s="1"/>
      <c r="AL54" s="1"/>
      <c r="AM54" s="1"/>
      <c r="AN54" s="1"/>
      <c r="AO54" s="1"/>
      <c r="AP54" s="1"/>
      <c r="AQ54" s="1"/>
      <c r="AR54" s="1"/>
      <c r="AS54" s="1"/>
      <c r="AT54" s="1"/>
      <c r="AU54" s="1"/>
      <c r="AV54" s="1"/>
      <c r="AW54" s="1"/>
      <c r="AX54" s="1"/>
      <c r="AY54" s="1"/>
    </row>
    <row r="55" spans="1:1005" ht="15" x14ac:dyDescent="0.25">
      <c r="A55" s="195">
        <v>46905</v>
      </c>
      <c r="B55" s="214"/>
      <c r="C55" s="204">
        <v>367</v>
      </c>
      <c r="D55" s="210">
        <v>367</v>
      </c>
      <c r="E55">
        <v>825.33</v>
      </c>
      <c r="F55">
        <v>582.93299999999999</v>
      </c>
      <c r="G55">
        <v>811.37699999999995</v>
      </c>
      <c r="H55">
        <v>442.822</v>
      </c>
      <c r="I55">
        <v>521.23099999999999</v>
      </c>
      <c r="J55">
        <v>278.19</v>
      </c>
      <c r="K55">
        <v>210.81299999999999</v>
      </c>
      <c r="L55">
        <v>120.72799999999999</v>
      </c>
      <c r="M55">
        <v>435.892</v>
      </c>
      <c r="N55">
        <v>185.15</v>
      </c>
      <c r="O55">
        <v>444.21</v>
      </c>
      <c r="P55">
        <v>346.79300000000001</v>
      </c>
      <c r="Q55">
        <v>143.083</v>
      </c>
      <c r="R55">
        <v>705.45399999999995</v>
      </c>
      <c r="S55">
        <v>507.786</v>
      </c>
      <c r="T55">
        <v>559.67200000000003</v>
      </c>
      <c r="U55">
        <v>1103.0719999999999</v>
      </c>
      <c r="V55">
        <v>51.037999999999997</v>
      </c>
      <c r="W55">
        <v>259.45999999999998</v>
      </c>
      <c r="X55">
        <v>543.16399999999999</v>
      </c>
      <c r="Y55">
        <v>250.59100000000001</v>
      </c>
      <c r="Z55">
        <v>458.95400000000001</v>
      </c>
      <c r="AA55">
        <v>358.67599999999999</v>
      </c>
      <c r="AB55">
        <v>144.149</v>
      </c>
      <c r="AC55">
        <v>593.495</v>
      </c>
      <c r="AD55">
        <v>359.44</v>
      </c>
      <c r="AE55">
        <v>373.46800000000002</v>
      </c>
      <c r="AF55">
        <v>145.25399999999999</v>
      </c>
      <c r="AG55">
        <v>693.26099999999997</v>
      </c>
      <c r="AH55">
        <v>181.328</v>
      </c>
      <c r="AI55" s="1"/>
      <c r="AJ55" s="1"/>
      <c r="AK55" s="1"/>
      <c r="AL55" s="1"/>
      <c r="AM55" s="1"/>
      <c r="AN55" s="1"/>
      <c r="AO55" s="1"/>
      <c r="AP55" s="1"/>
      <c r="AQ55" s="1"/>
      <c r="AR55" s="1"/>
      <c r="AS55" s="1"/>
      <c r="AT55" s="1"/>
      <c r="AU55" s="1"/>
      <c r="AV55" s="1"/>
      <c r="AW55" s="1"/>
      <c r="AX55" s="1"/>
      <c r="AY55" s="1"/>
    </row>
    <row r="56" spans="1:1005" ht="15" x14ac:dyDescent="0.25">
      <c r="A56" s="195">
        <v>46935</v>
      </c>
      <c r="B56" s="214"/>
      <c r="C56" s="204">
        <v>60</v>
      </c>
      <c r="D56" s="210">
        <v>60</v>
      </c>
      <c r="E56">
        <v>297.20600000000002</v>
      </c>
      <c r="F56">
        <v>119.319</v>
      </c>
      <c r="G56">
        <v>152.69399999999999</v>
      </c>
      <c r="H56">
        <v>152.84</v>
      </c>
      <c r="I56">
        <v>108.229</v>
      </c>
      <c r="J56">
        <v>30.059000000000001</v>
      </c>
      <c r="K56">
        <v>25.05</v>
      </c>
      <c r="L56">
        <v>5.0270000000000001</v>
      </c>
      <c r="M56">
        <v>66.100999999999999</v>
      </c>
      <c r="N56">
        <v>28.911000000000001</v>
      </c>
      <c r="O56">
        <v>83.498999999999995</v>
      </c>
      <c r="P56">
        <v>49.481000000000002</v>
      </c>
      <c r="Q56">
        <v>14.837999999999999</v>
      </c>
      <c r="R56">
        <v>193.15199999999999</v>
      </c>
      <c r="S56">
        <v>144.58699999999999</v>
      </c>
      <c r="T56">
        <v>106.09399999999999</v>
      </c>
      <c r="U56">
        <v>497.31299999999999</v>
      </c>
      <c r="V56">
        <v>3.802</v>
      </c>
      <c r="W56">
        <v>35.942</v>
      </c>
      <c r="X56">
        <v>108.96599999999999</v>
      </c>
      <c r="Y56">
        <v>37.399000000000001</v>
      </c>
      <c r="Z56">
        <v>76.31</v>
      </c>
      <c r="AA56">
        <v>61.453000000000003</v>
      </c>
      <c r="AB56">
        <v>11.978999999999999</v>
      </c>
      <c r="AC56">
        <v>231.626</v>
      </c>
      <c r="AD56">
        <v>48.046999999999997</v>
      </c>
      <c r="AE56">
        <v>67.200999999999993</v>
      </c>
      <c r="AF56">
        <v>21.018000000000001</v>
      </c>
      <c r="AG56">
        <v>185.09100000000001</v>
      </c>
      <c r="AH56">
        <v>25.146999999999998</v>
      </c>
      <c r="AI56" s="1"/>
      <c r="AJ56" s="1"/>
      <c r="AK56" s="1"/>
      <c r="AL56" s="1"/>
      <c r="AM56" s="1"/>
      <c r="AN56" s="1"/>
      <c r="AO56" s="1"/>
      <c r="AP56" s="1"/>
      <c r="AQ56" s="1"/>
      <c r="AR56" s="1"/>
      <c r="AS56" s="1"/>
      <c r="AT56" s="1"/>
      <c r="AU56" s="1"/>
      <c r="AV56" s="1"/>
      <c r="AW56" s="1"/>
      <c r="AX56" s="1"/>
      <c r="AY56" s="1"/>
    </row>
    <row r="57" spans="1:1005" ht="15" x14ac:dyDescent="0.25">
      <c r="A57" s="195">
        <v>46966</v>
      </c>
      <c r="B57" s="214"/>
      <c r="C57" s="204">
        <v>19</v>
      </c>
      <c r="D57" s="210">
        <v>19</v>
      </c>
      <c r="E57">
        <v>49.204000000000001</v>
      </c>
      <c r="F57">
        <v>24.521000000000001</v>
      </c>
      <c r="G57">
        <v>43.206000000000003</v>
      </c>
      <c r="H57">
        <v>35.122999999999998</v>
      </c>
      <c r="I57">
        <v>25.048999999999999</v>
      </c>
      <c r="J57">
        <v>10.33</v>
      </c>
      <c r="K57">
        <v>11.138999999999999</v>
      </c>
      <c r="L57">
        <v>3.8820000000000001</v>
      </c>
      <c r="M57">
        <v>14.449</v>
      </c>
      <c r="N57">
        <v>9.7560000000000002</v>
      </c>
      <c r="O57">
        <v>15.75</v>
      </c>
      <c r="P57">
        <v>15.849</v>
      </c>
      <c r="Q57">
        <v>8.2420000000000009</v>
      </c>
      <c r="R57">
        <v>30.558</v>
      </c>
      <c r="S57">
        <v>28.84</v>
      </c>
      <c r="T57">
        <v>23.175000000000001</v>
      </c>
      <c r="U57">
        <v>76.769000000000005</v>
      </c>
      <c r="V57">
        <v>7.64</v>
      </c>
      <c r="W57">
        <v>12.022</v>
      </c>
      <c r="X57">
        <v>37.776000000000003</v>
      </c>
      <c r="Y57">
        <v>11.395</v>
      </c>
      <c r="Z57">
        <v>18.809000000000001</v>
      </c>
      <c r="AA57">
        <v>15.805</v>
      </c>
      <c r="AB57">
        <v>6.6159999999999997</v>
      </c>
      <c r="AC57">
        <v>35.485999999999997</v>
      </c>
      <c r="AD57">
        <v>13.154999999999999</v>
      </c>
      <c r="AE57">
        <v>15.974</v>
      </c>
      <c r="AF57">
        <v>9.8439999999999994</v>
      </c>
      <c r="AG57">
        <v>32.131999999999998</v>
      </c>
      <c r="AH57">
        <v>10.298999999999999</v>
      </c>
      <c r="AI57" s="1"/>
      <c r="AJ57" s="1"/>
      <c r="AK57" s="1"/>
      <c r="AL57" s="1"/>
      <c r="AM57" s="1"/>
      <c r="AN57" s="1"/>
      <c r="AO57" s="1"/>
      <c r="AP57" s="1"/>
      <c r="AQ57" s="1"/>
      <c r="AR57" s="1"/>
      <c r="AS57" s="1"/>
      <c r="AT57" s="1"/>
      <c r="AU57" s="1"/>
      <c r="AV57" s="1"/>
      <c r="AW57" s="1"/>
      <c r="AX57" s="1"/>
      <c r="AY57" s="1"/>
    </row>
    <row r="58" spans="1:1005" ht="15" x14ac:dyDescent="0.25">
      <c r="A58" s="195">
        <v>46997</v>
      </c>
      <c r="B58" s="214"/>
      <c r="C58" s="204">
        <v>13</v>
      </c>
      <c r="D58" s="210">
        <v>13</v>
      </c>
      <c r="E58">
        <v>22.643999999999998</v>
      </c>
      <c r="F58">
        <v>18.491</v>
      </c>
      <c r="G58">
        <v>86.632000000000005</v>
      </c>
      <c r="H58">
        <v>18.683</v>
      </c>
      <c r="I58">
        <v>18.846</v>
      </c>
      <c r="J58">
        <v>18.792000000000002</v>
      </c>
      <c r="K58">
        <v>11.112</v>
      </c>
      <c r="L58">
        <v>6.64</v>
      </c>
      <c r="M58">
        <v>16.538</v>
      </c>
      <c r="N58">
        <v>18.242999999999999</v>
      </c>
      <c r="O58">
        <v>10.973000000000001</v>
      </c>
      <c r="P58">
        <v>26.035</v>
      </c>
      <c r="Q58">
        <v>15.827</v>
      </c>
      <c r="R58">
        <v>21.594000000000001</v>
      </c>
      <c r="S58">
        <v>17.646999999999998</v>
      </c>
      <c r="T58">
        <v>14.452999999999999</v>
      </c>
      <c r="U58">
        <v>37.155999999999999</v>
      </c>
      <c r="V58">
        <v>8.8640000000000008</v>
      </c>
      <c r="W58">
        <v>24.196000000000002</v>
      </c>
      <c r="X58">
        <v>36.734000000000002</v>
      </c>
      <c r="Y58">
        <v>10.067</v>
      </c>
      <c r="Z58">
        <v>13.577999999999999</v>
      </c>
      <c r="AA58">
        <v>13.122999999999999</v>
      </c>
      <c r="AB58">
        <v>7.54</v>
      </c>
      <c r="AC58">
        <v>18.584</v>
      </c>
      <c r="AD58">
        <v>13.096</v>
      </c>
      <c r="AE58">
        <v>16.277000000000001</v>
      </c>
      <c r="AF58">
        <v>9.3740000000000006</v>
      </c>
      <c r="AG58">
        <v>21.117000000000001</v>
      </c>
      <c r="AH58">
        <v>10.603</v>
      </c>
      <c r="AI58" s="1"/>
      <c r="AJ58" s="1"/>
      <c r="AK58" s="1"/>
      <c r="AL58" s="1"/>
      <c r="AM58" s="1"/>
      <c r="AN58" s="1"/>
      <c r="AO58" s="1"/>
      <c r="AP58" s="1"/>
      <c r="AQ58" s="1"/>
      <c r="AR58" s="1"/>
      <c r="AS58" s="1"/>
      <c r="AT58" s="1"/>
      <c r="AU58" s="1"/>
      <c r="AV58" s="1"/>
      <c r="AW58" s="1"/>
      <c r="AX58" s="1"/>
      <c r="AY58" s="1"/>
    </row>
    <row r="59" spans="1:1005" ht="15" x14ac:dyDescent="0.25">
      <c r="A59" s="195">
        <v>47027</v>
      </c>
      <c r="B59" s="214"/>
      <c r="C59" s="204">
        <v>18</v>
      </c>
      <c r="D59" s="210">
        <v>26</v>
      </c>
      <c r="E59">
        <v>43.99</v>
      </c>
      <c r="F59">
        <v>27.484999999999999</v>
      </c>
      <c r="G59">
        <v>101.148</v>
      </c>
      <c r="H59">
        <v>43.81</v>
      </c>
      <c r="I59">
        <v>23.314</v>
      </c>
      <c r="J59">
        <v>38.090000000000003</v>
      </c>
      <c r="K59">
        <v>19.652999999999999</v>
      </c>
      <c r="L59">
        <v>20.797000000000001</v>
      </c>
      <c r="M59">
        <v>19.431000000000001</v>
      </c>
      <c r="N59">
        <v>36.957000000000001</v>
      </c>
      <c r="O59">
        <v>29</v>
      </c>
      <c r="P59">
        <v>50.045999999999999</v>
      </c>
      <c r="Q59">
        <v>45.49</v>
      </c>
      <c r="R59">
        <v>24.193000000000001</v>
      </c>
      <c r="S59">
        <v>35.521999999999998</v>
      </c>
      <c r="T59">
        <v>25.972999999999999</v>
      </c>
      <c r="U59">
        <v>40.244</v>
      </c>
      <c r="V59">
        <v>17.199000000000002</v>
      </c>
      <c r="W59">
        <v>48.478000000000002</v>
      </c>
      <c r="X59">
        <v>37.656999999999996</v>
      </c>
      <c r="Y59">
        <v>16.135000000000002</v>
      </c>
      <c r="Z59">
        <v>22.984000000000002</v>
      </c>
      <c r="AA59">
        <v>41.956000000000003</v>
      </c>
      <c r="AB59">
        <v>24.452000000000002</v>
      </c>
      <c r="AC59">
        <v>23.771999999999998</v>
      </c>
      <c r="AD59">
        <v>27.957000000000001</v>
      </c>
      <c r="AE59">
        <v>19.055</v>
      </c>
      <c r="AF59">
        <v>15.362</v>
      </c>
      <c r="AG59">
        <v>40.496000000000002</v>
      </c>
      <c r="AH59">
        <v>21.948</v>
      </c>
      <c r="AI59" s="1"/>
      <c r="AJ59" s="1"/>
      <c r="AK59" s="1"/>
      <c r="AL59" s="1"/>
      <c r="AM59" s="1"/>
      <c r="AN59" s="1"/>
      <c r="AO59" s="1"/>
      <c r="AP59" s="1"/>
      <c r="AQ59" s="1"/>
      <c r="AR59" s="1"/>
      <c r="AS59" s="1"/>
      <c r="AT59" s="1"/>
      <c r="AU59" s="1"/>
      <c r="AV59" s="1"/>
      <c r="AW59" s="1"/>
      <c r="AX59" s="1"/>
      <c r="AY59" s="1"/>
    </row>
    <row r="60" spans="1:1005" ht="15" x14ac:dyDescent="0.25">
      <c r="A60" s="195">
        <v>47058</v>
      </c>
      <c r="B60" s="214"/>
      <c r="C60" s="204">
        <v>25</v>
      </c>
      <c r="D60" s="210">
        <v>30</v>
      </c>
      <c r="E60">
        <v>39.972000000000001</v>
      </c>
      <c r="F60">
        <v>52.206000000000003</v>
      </c>
      <c r="G60">
        <v>50.319000000000003</v>
      </c>
      <c r="H60">
        <v>38.872</v>
      </c>
      <c r="I60">
        <v>26.327999999999999</v>
      </c>
      <c r="J60">
        <v>26.673999999999999</v>
      </c>
      <c r="K60">
        <v>25.312999999999999</v>
      </c>
      <c r="L60">
        <v>19.771999999999998</v>
      </c>
      <c r="M60">
        <v>25.315999999999999</v>
      </c>
      <c r="N60">
        <v>43.581000000000003</v>
      </c>
      <c r="O60">
        <v>28.675000000000001</v>
      </c>
      <c r="P60">
        <v>45.072000000000003</v>
      </c>
      <c r="Q60">
        <v>36.462000000000003</v>
      </c>
      <c r="R60">
        <v>29.728000000000002</v>
      </c>
      <c r="S60">
        <v>36.386000000000003</v>
      </c>
      <c r="T60">
        <v>47.808999999999997</v>
      </c>
      <c r="U60">
        <v>41.732999999999997</v>
      </c>
      <c r="V60">
        <v>23.52</v>
      </c>
      <c r="W60">
        <v>41.192</v>
      </c>
      <c r="X60">
        <v>36.000999999999998</v>
      </c>
      <c r="Y60">
        <v>23.57</v>
      </c>
      <c r="Z60">
        <v>26.373000000000001</v>
      </c>
      <c r="AA60">
        <v>32.67</v>
      </c>
      <c r="AB60">
        <v>26.268000000000001</v>
      </c>
      <c r="AC60">
        <v>29.936</v>
      </c>
      <c r="AD60">
        <v>38.805</v>
      </c>
      <c r="AE60">
        <v>25.972000000000001</v>
      </c>
      <c r="AF60">
        <v>21.606000000000002</v>
      </c>
      <c r="AG60">
        <v>35.683</v>
      </c>
      <c r="AH60">
        <v>26.245000000000001</v>
      </c>
      <c r="AI60" s="1"/>
      <c r="AJ60" s="1"/>
      <c r="AK60" s="1"/>
      <c r="AL60" s="1"/>
      <c r="AM60" s="1"/>
      <c r="AN60" s="1"/>
      <c r="AO60" s="1"/>
      <c r="AP60" s="1"/>
      <c r="AQ60" s="1"/>
      <c r="AR60" s="1"/>
      <c r="AS60" s="1"/>
      <c r="AT60" s="1"/>
      <c r="AU60" s="1"/>
      <c r="AV60" s="1"/>
      <c r="AW60" s="1"/>
      <c r="AX60" s="1"/>
      <c r="AY60" s="1"/>
    </row>
    <row r="61" spans="1:1005" ht="15" x14ac:dyDescent="0.25">
      <c r="A61" s="195">
        <v>47088</v>
      </c>
      <c r="B61" s="214"/>
      <c r="C61" s="204">
        <v>25</v>
      </c>
      <c r="D61" s="210">
        <v>25</v>
      </c>
      <c r="E61">
        <v>41.155000000000001</v>
      </c>
      <c r="F61">
        <v>47.322000000000003</v>
      </c>
      <c r="G61">
        <v>34.807000000000002</v>
      </c>
      <c r="H61">
        <v>41.482999999999997</v>
      </c>
      <c r="I61">
        <v>26.050999999999998</v>
      </c>
      <c r="J61">
        <v>23.952000000000002</v>
      </c>
      <c r="K61">
        <v>22.312000000000001</v>
      </c>
      <c r="L61">
        <v>19.736000000000001</v>
      </c>
      <c r="M61">
        <v>27.155000000000001</v>
      </c>
      <c r="N61">
        <v>25.96</v>
      </c>
      <c r="O61">
        <v>23.542000000000002</v>
      </c>
      <c r="P61">
        <v>31.352</v>
      </c>
      <c r="Q61">
        <v>24.109000000000002</v>
      </c>
      <c r="R61">
        <v>28.757000000000001</v>
      </c>
      <c r="S61">
        <v>29.036000000000001</v>
      </c>
      <c r="T61">
        <v>33.866999999999997</v>
      </c>
      <c r="U61">
        <v>34.747</v>
      </c>
      <c r="V61">
        <v>23.172999999999998</v>
      </c>
      <c r="W61">
        <v>27.838000000000001</v>
      </c>
      <c r="X61">
        <v>32.341999999999999</v>
      </c>
      <c r="Y61">
        <v>23.835999999999999</v>
      </c>
      <c r="Z61">
        <v>25.225000000000001</v>
      </c>
      <c r="AA61">
        <v>31.524000000000001</v>
      </c>
      <c r="AB61">
        <v>21.058</v>
      </c>
      <c r="AC61">
        <v>31.048999999999999</v>
      </c>
      <c r="AD61">
        <v>31.286999999999999</v>
      </c>
      <c r="AE61">
        <v>23.74</v>
      </c>
      <c r="AF61">
        <v>21.085000000000001</v>
      </c>
      <c r="AG61">
        <v>27.603999999999999</v>
      </c>
      <c r="AH61">
        <v>22.741</v>
      </c>
      <c r="AI61" s="1"/>
      <c r="AJ61" s="1"/>
      <c r="AK61" s="1"/>
      <c r="AL61" s="1"/>
      <c r="AM61" s="1"/>
      <c r="AN61" s="1"/>
      <c r="AO61" s="1"/>
      <c r="AP61" s="1"/>
      <c r="AQ61" s="1"/>
      <c r="AR61" s="1"/>
      <c r="AS61" s="1"/>
      <c r="AT61" s="1"/>
      <c r="AU61" s="1"/>
      <c r="AV61" s="1"/>
      <c r="AW61" s="1"/>
      <c r="AX61" s="1"/>
      <c r="AY61" s="1"/>
    </row>
    <row r="62" spans="1:1005" ht="15" x14ac:dyDescent="0.25">
      <c r="A62" s="195">
        <v>47119</v>
      </c>
      <c r="B62" s="214"/>
      <c r="C62" s="204">
        <v>25</v>
      </c>
      <c r="D62" s="210">
        <v>25</v>
      </c>
      <c r="E62">
        <v>31.157</v>
      </c>
      <c r="F62">
        <v>35.238</v>
      </c>
      <c r="G62">
        <v>32.405000000000001</v>
      </c>
      <c r="H62">
        <v>30.885000000000002</v>
      </c>
      <c r="I62">
        <v>29.202000000000002</v>
      </c>
      <c r="J62">
        <v>22.32</v>
      </c>
      <c r="K62">
        <v>20.8</v>
      </c>
      <c r="L62">
        <v>18.635000000000002</v>
      </c>
      <c r="M62">
        <v>23.797000000000001</v>
      </c>
      <c r="N62">
        <v>29.620999999999999</v>
      </c>
      <c r="O62">
        <v>26.283000000000001</v>
      </c>
      <c r="P62">
        <v>25.87</v>
      </c>
      <c r="Q62">
        <v>22.216999999999999</v>
      </c>
      <c r="R62">
        <v>27.222999999999999</v>
      </c>
      <c r="S62">
        <v>26.478999999999999</v>
      </c>
      <c r="T62">
        <v>30.419</v>
      </c>
      <c r="U62">
        <v>34.627000000000002</v>
      </c>
      <c r="V62">
        <v>21.132999999999999</v>
      </c>
      <c r="W62">
        <v>24.074000000000002</v>
      </c>
      <c r="X62">
        <v>28.672000000000001</v>
      </c>
      <c r="Y62">
        <v>22.253</v>
      </c>
      <c r="Z62">
        <v>24.279</v>
      </c>
      <c r="AA62">
        <v>28.079000000000001</v>
      </c>
      <c r="AB62">
        <v>19.754999999999999</v>
      </c>
      <c r="AC62">
        <v>26.99</v>
      </c>
      <c r="AD62">
        <v>26.145</v>
      </c>
      <c r="AE62">
        <v>22.491</v>
      </c>
      <c r="AF62">
        <v>20.609000000000002</v>
      </c>
      <c r="AG62">
        <v>25.585999999999999</v>
      </c>
      <c r="AH62">
        <v>24.231999999999999</v>
      </c>
      <c r="AI62" s="1"/>
      <c r="AJ62" s="1"/>
      <c r="AK62" s="1"/>
      <c r="AL62" s="1"/>
      <c r="AM62" s="1"/>
      <c r="AN62" s="1"/>
      <c r="AO62" s="1"/>
      <c r="AP62" s="1"/>
      <c r="AQ62" s="1"/>
      <c r="AR62" s="1"/>
      <c r="AS62" s="1"/>
      <c r="AT62" s="1"/>
      <c r="AU62" s="1"/>
      <c r="AV62" s="1"/>
      <c r="AW62" s="1"/>
      <c r="AX62" s="1"/>
      <c r="AY62" s="1"/>
    </row>
    <row r="63" spans="1:1005" ht="15" x14ac:dyDescent="0.25">
      <c r="A63" s="195">
        <v>47150</v>
      </c>
      <c r="B63" s="214"/>
      <c r="C63" s="204">
        <v>25</v>
      </c>
      <c r="D63" s="210">
        <v>25</v>
      </c>
      <c r="E63">
        <v>34.777000000000001</v>
      </c>
      <c r="F63">
        <v>27.792999999999999</v>
      </c>
      <c r="G63">
        <v>31.603000000000002</v>
      </c>
      <c r="H63">
        <v>30.748999999999999</v>
      </c>
      <c r="I63">
        <v>36.643000000000001</v>
      </c>
      <c r="J63">
        <v>19.849</v>
      </c>
      <c r="K63">
        <v>18.039000000000001</v>
      </c>
      <c r="L63">
        <v>26.984000000000002</v>
      </c>
      <c r="M63">
        <v>20.969000000000001</v>
      </c>
      <c r="N63">
        <v>31.558</v>
      </c>
      <c r="O63">
        <v>20.733000000000001</v>
      </c>
      <c r="P63">
        <v>27.966999999999999</v>
      </c>
      <c r="Q63">
        <v>19.373000000000001</v>
      </c>
      <c r="R63">
        <v>28.527000000000001</v>
      </c>
      <c r="S63">
        <v>22.748999999999999</v>
      </c>
      <c r="T63">
        <v>25.033000000000001</v>
      </c>
      <c r="U63">
        <v>30.036000000000001</v>
      </c>
      <c r="V63">
        <v>19.236999999999998</v>
      </c>
      <c r="W63">
        <v>24.268000000000001</v>
      </c>
      <c r="X63">
        <v>50.606999999999999</v>
      </c>
      <c r="Y63">
        <v>23.542000000000002</v>
      </c>
      <c r="Z63">
        <v>44.325000000000003</v>
      </c>
      <c r="AA63">
        <v>31.803999999999998</v>
      </c>
      <c r="AB63">
        <v>18.802</v>
      </c>
      <c r="AC63">
        <v>23.213999999999999</v>
      </c>
      <c r="AD63">
        <v>23.844999999999999</v>
      </c>
      <c r="AE63">
        <v>21.094999999999999</v>
      </c>
      <c r="AF63">
        <v>17.632999999999999</v>
      </c>
      <c r="AG63">
        <v>22.638000000000002</v>
      </c>
      <c r="AH63">
        <v>32.357999999999997</v>
      </c>
      <c r="AI63" s="1"/>
      <c r="AJ63" s="1"/>
      <c r="AK63" s="1"/>
      <c r="AL63" s="1"/>
      <c r="AM63" s="1"/>
      <c r="AN63" s="1"/>
      <c r="AO63" s="1"/>
      <c r="AP63" s="1"/>
      <c r="AQ63" s="1"/>
      <c r="AR63" s="1"/>
      <c r="AS63" s="1"/>
      <c r="AT63" s="1"/>
      <c r="AU63" s="1"/>
      <c r="AV63" s="1"/>
      <c r="AW63" s="1"/>
      <c r="AX63" s="1"/>
      <c r="AY63" s="1"/>
    </row>
    <row r="64" spans="1:1005" ht="15" x14ac:dyDescent="0.25">
      <c r="A64" s="195">
        <v>47178</v>
      </c>
      <c r="B64" s="214"/>
      <c r="C64" s="204">
        <v>74</v>
      </c>
      <c r="D64" s="210">
        <v>74</v>
      </c>
      <c r="E64">
        <v>67.177999999999997</v>
      </c>
      <c r="F64">
        <v>84.314999999999998</v>
      </c>
      <c r="G64">
        <v>82.628</v>
      </c>
      <c r="H64">
        <v>87.597999999999999</v>
      </c>
      <c r="I64">
        <v>65.016000000000005</v>
      </c>
      <c r="J64">
        <v>48.744999999999997</v>
      </c>
      <c r="K64">
        <v>28.53</v>
      </c>
      <c r="L64">
        <v>55.634999999999998</v>
      </c>
      <c r="M64">
        <v>103.94199999999999</v>
      </c>
      <c r="N64">
        <v>52.106999999999999</v>
      </c>
      <c r="O64">
        <v>42.368000000000002</v>
      </c>
      <c r="P64">
        <v>133.87899999999999</v>
      </c>
      <c r="Q64">
        <v>27.983000000000001</v>
      </c>
      <c r="R64">
        <v>94.638999999999996</v>
      </c>
      <c r="S64">
        <v>36.43</v>
      </c>
      <c r="T64">
        <v>59.463000000000001</v>
      </c>
      <c r="U64">
        <v>95.941000000000003</v>
      </c>
      <c r="V64">
        <v>41.307000000000002</v>
      </c>
      <c r="W64">
        <v>68.402000000000001</v>
      </c>
      <c r="X64">
        <v>96.192999999999998</v>
      </c>
      <c r="Y64">
        <v>66.188000000000002</v>
      </c>
      <c r="Z64">
        <v>151.65199999999999</v>
      </c>
      <c r="AA64">
        <v>57.65</v>
      </c>
      <c r="AB64">
        <v>30.527999999999999</v>
      </c>
      <c r="AC64">
        <v>62.74</v>
      </c>
      <c r="AD64">
        <v>45.487000000000002</v>
      </c>
      <c r="AE64">
        <v>65.741</v>
      </c>
      <c r="AF64">
        <v>40.709000000000003</v>
      </c>
      <c r="AG64">
        <v>75.34</v>
      </c>
      <c r="AH64">
        <v>75.34</v>
      </c>
      <c r="AI64" s="1"/>
      <c r="AJ64" s="1"/>
      <c r="AK64" s="1"/>
      <c r="AL64" s="1"/>
      <c r="AM64" s="1"/>
      <c r="AN64" s="1"/>
      <c r="AO64" s="1"/>
      <c r="AP64" s="1"/>
      <c r="AQ64" s="1"/>
      <c r="AR64" s="1"/>
      <c r="AS64" s="1"/>
      <c r="AT64" s="1"/>
      <c r="AU64" s="1"/>
      <c r="AV64" s="1"/>
      <c r="AW64" s="1"/>
      <c r="AX64" s="1"/>
      <c r="AY64" s="1"/>
      <c r="ALQ64" t="e">
        <v>#N/A</v>
      </c>
    </row>
    <row r="65" spans="1:1005" ht="15" x14ac:dyDescent="0.25">
      <c r="A65" s="195">
        <v>47209</v>
      </c>
      <c r="B65" s="214"/>
      <c r="C65" s="204">
        <v>203</v>
      </c>
      <c r="D65" s="210">
        <v>203</v>
      </c>
      <c r="E65">
        <v>340.61200000000002</v>
      </c>
      <c r="F65">
        <v>260.30599999999998</v>
      </c>
      <c r="G65">
        <v>282.28199999999998</v>
      </c>
      <c r="H65">
        <v>226.738</v>
      </c>
      <c r="I65">
        <v>213.56899999999999</v>
      </c>
      <c r="J65">
        <v>188.48500000000001</v>
      </c>
      <c r="K65">
        <v>131.87200000000001</v>
      </c>
      <c r="L65">
        <v>226.99100000000001</v>
      </c>
      <c r="M65">
        <v>264.06799999999998</v>
      </c>
      <c r="N65">
        <v>210.06299999999999</v>
      </c>
      <c r="O65">
        <v>318.10700000000003</v>
      </c>
      <c r="P65">
        <v>232.136</v>
      </c>
      <c r="Q65">
        <v>101.896</v>
      </c>
      <c r="R65">
        <v>269.92200000000003</v>
      </c>
      <c r="S65">
        <v>202.392</v>
      </c>
      <c r="T65">
        <v>355.67700000000002</v>
      </c>
      <c r="U65">
        <v>265.637</v>
      </c>
      <c r="V65">
        <v>116.46</v>
      </c>
      <c r="W65">
        <v>255.80699999999999</v>
      </c>
      <c r="X65">
        <v>173.83500000000001</v>
      </c>
      <c r="Y65">
        <v>265.06599999999997</v>
      </c>
      <c r="Z65">
        <v>221.488</v>
      </c>
      <c r="AA65">
        <v>145.405</v>
      </c>
      <c r="AB65">
        <v>215.01400000000001</v>
      </c>
      <c r="AC65">
        <v>203.21</v>
      </c>
      <c r="AD65">
        <v>142.86099999999999</v>
      </c>
      <c r="AE65">
        <v>174.834</v>
      </c>
      <c r="AF65">
        <v>192.01300000000001</v>
      </c>
      <c r="AG65">
        <v>243.744</v>
      </c>
      <c r="AH65">
        <v>243.744</v>
      </c>
      <c r="AI65" s="1"/>
      <c r="AJ65" s="1"/>
      <c r="AK65" s="1"/>
      <c r="AL65" s="1"/>
      <c r="AM65" s="1"/>
      <c r="AN65" s="1"/>
      <c r="AO65" s="1"/>
      <c r="AP65" s="1"/>
      <c r="AQ65" s="1"/>
      <c r="AR65" s="1"/>
      <c r="AS65" s="1"/>
      <c r="AT65" s="1"/>
      <c r="AU65" s="1"/>
      <c r="AV65" s="1"/>
      <c r="AW65" s="1"/>
      <c r="AX65" s="1"/>
      <c r="AY65" s="1"/>
      <c r="ALQ65" t="e">
        <v>#N/A</v>
      </c>
    </row>
    <row r="66" spans="1:1005" ht="15" x14ac:dyDescent="0.25">
      <c r="A66" s="195">
        <v>47239</v>
      </c>
      <c r="B66" s="214"/>
      <c r="C66" s="204">
        <v>513</v>
      </c>
      <c r="D66" s="210">
        <v>513</v>
      </c>
      <c r="E66">
        <v>798.65300000000002</v>
      </c>
      <c r="F66">
        <v>953.39599999999996</v>
      </c>
      <c r="G66">
        <v>692.56600000000003</v>
      </c>
      <c r="H66">
        <v>626.22900000000004</v>
      </c>
      <c r="I66">
        <v>547.59</v>
      </c>
      <c r="J66">
        <v>465.69299999999998</v>
      </c>
      <c r="K66">
        <v>205.31800000000001</v>
      </c>
      <c r="L66">
        <v>591.55700000000002</v>
      </c>
      <c r="M66">
        <v>443.40199999999999</v>
      </c>
      <c r="N66">
        <v>577.75400000000002</v>
      </c>
      <c r="O66">
        <v>670.10799999999995</v>
      </c>
      <c r="P66">
        <v>437.21199999999999</v>
      </c>
      <c r="Q66">
        <v>636.09</v>
      </c>
      <c r="R66">
        <v>762.01099999999997</v>
      </c>
      <c r="S66">
        <v>443.39699999999999</v>
      </c>
      <c r="T66">
        <v>888.12699999999995</v>
      </c>
      <c r="U66">
        <v>250.98400000000001</v>
      </c>
      <c r="V66">
        <v>358.51100000000002</v>
      </c>
      <c r="W66">
        <v>596.06299999999999</v>
      </c>
      <c r="X66">
        <v>377.23099999999999</v>
      </c>
      <c r="Y66">
        <v>653.87300000000005</v>
      </c>
      <c r="Z66">
        <v>485.49799999999999</v>
      </c>
      <c r="AA66">
        <v>393.93700000000001</v>
      </c>
      <c r="AB66">
        <v>482.62700000000001</v>
      </c>
      <c r="AC66">
        <v>568.54700000000003</v>
      </c>
      <c r="AD66">
        <v>439.96300000000002</v>
      </c>
      <c r="AE66">
        <v>365.92200000000003</v>
      </c>
      <c r="AF66">
        <v>682.74199999999996</v>
      </c>
      <c r="AG66">
        <v>458.72699999999998</v>
      </c>
      <c r="AH66">
        <v>458.72699999999998</v>
      </c>
      <c r="AI66" s="1"/>
      <c r="AJ66" s="1"/>
      <c r="AK66" s="1"/>
      <c r="AL66" s="1"/>
      <c r="AM66" s="1"/>
      <c r="AN66" s="1"/>
      <c r="AO66" s="1"/>
      <c r="AP66" s="1"/>
      <c r="AQ66" s="1"/>
      <c r="AR66" s="1"/>
      <c r="AS66" s="1"/>
      <c r="AT66" s="1"/>
      <c r="AU66" s="1"/>
      <c r="AV66" s="1"/>
      <c r="AW66" s="1"/>
      <c r="AX66" s="1"/>
      <c r="AY66" s="1"/>
      <c r="ALQ66" t="e">
        <v>#N/A</v>
      </c>
    </row>
    <row r="67" spans="1:1005" ht="15" x14ac:dyDescent="0.25">
      <c r="A67" s="195">
        <v>47270</v>
      </c>
      <c r="B67" s="214"/>
      <c r="C67" s="204">
        <v>367</v>
      </c>
      <c r="D67" s="210">
        <v>367</v>
      </c>
      <c r="E67">
        <v>582.93299999999999</v>
      </c>
      <c r="F67">
        <v>811.37699999999995</v>
      </c>
      <c r="G67">
        <v>442.822</v>
      </c>
      <c r="H67">
        <v>521.23099999999999</v>
      </c>
      <c r="I67">
        <v>278.19</v>
      </c>
      <c r="J67">
        <v>210.81299999999999</v>
      </c>
      <c r="K67">
        <v>120.72799999999999</v>
      </c>
      <c r="L67">
        <v>435.892</v>
      </c>
      <c r="M67">
        <v>185.15</v>
      </c>
      <c r="N67">
        <v>444.21</v>
      </c>
      <c r="O67">
        <v>346.79300000000001</v>
      </c>
      <c r="P67">
        <v>143.083</v>
      </c>
      <c r="Q67">
        <v>705.45399999999995</v>
      </c>
      <c r="R67">
        <v>507.786</v>
      </c>
      <c r="S67">
        <v>559.67200000000003</v>
      </c>
      <c r="T67">
        <v>1103.0719999999999</v>
      </c>
      <c r="U67">
        <v>51.037999999999997</v>
      </c>
      <c r="V67">
        <v>259.45999999999998</v>
      </c>
      <c r="W67">
        <v>543.16399999999999</v>
      </c>
      <c r="X67">
        <v>250.59100000000001</v>
      </c>
      <c r="Y67">
        <v>458.95400000000001</v>
      </c>
      <c r="Z67">
        <v>358.67599999999999</v>
      </c>
      <c r="AA67">
        <v>144.149</v>
      </c>
      <c r="AB67">
        <v>593.495</v>
      </c>
      <c r="AC67">
        <v>359.44</v>
      </c>
      <c r="AD67">
        <v>373.46800000000002</v>
      </c>
      <c r="AE67">
        <v>145.25399999999999</v>
      </c>
      <c r="AF67">
        <v>693.26099999999997</v>
      </c>
      <c r="AG67">
        <v>181.328</v>
      </c>
      <c r="AH67">
        <v>181.328</v>
      </c>
      <c r="AI67" s="1"/>
      <c r="AJ67" s="1"/>
      <c r="AK67" s="1"/>
      <c r="AL67" s="1"/>
      <c r="AM67" s="1"/>
      <c r="AN67" s="1"/>
      <c r="AO67" s="1"/>
      <c r="AP67" s="1"/>
      <c r="AQ67" s="1"/>
      <c r="AR67" s="1"/>
      <c r="AS67" s="1"/>
      <c r="AT67" s="1"/>
      <c r="AU67" s="1"/>
      <c r="AV67" s="1"/>
      <c r="AW67" s="1"/>
      <c r="AX67" s="1"/>
      <c r="AY67" s="1"/>
      <c r="ALQ67" t="e">
        <v>#N/A</v>
      </c>
    </row>
    <row r="68" spans="1:1005" ht="15" x14ac:dyDescent="0.25">
      <c r="A68" s="195">
        <v>47300</v>
      </c>
      <c r="B68" s="214"/>
      <c r="C68" s="204">
        <v>60</v>
      </c>
      <c r="D68" s="210">
        <v>60</v>
      </c>
      <c r="E68">
        <v>119.319</v>
      </c>
      <c r="F68">
        <v>152.69399999999999</v>
      </c>
      <c r="G68">
        <v>152.84</v>
      </c>
      <c r="H68">
        <v>108.229</v>
      </c>
      <c r="I68">
        <v>30.059000000000001</v>
      </c>
      <c r="J68">
        <v>25.05</v>
      </c>
      <c r="K68">
        <v>5.0270000000000001</v>
      </c>
      <c r="L68">
        <v>66.100999999999999</v>
      </c>
      <c r="M68">
        <v>28.911000000000001</v>
      </c>
      <c r="N68">
        <v>83.498999999999995</v>
      </c>
      <c r="O68">
        <v>49.481000000000002</v>
      </c>
      <c r="P68">
        <v>14.837999999999999</v>
      </c>
      <c r="Q68">
        <v>193.15199999999999</v>
      </c>
      <c r="R68">
        <v>144.58699999999999</v>
      </c>
      <c r="S68">
        <v>106.09399999999999</v>
      </c>
      <c r="T68">
        <v>497.31299999999999</v>
      </c>
      <c r="U68">
        <v>3.802</v>
      </c>
      <c r="V68">
        <v>35.942</v>
      </c>
      <c r="W68">
        <v>108.96599999999999</v>
      </c>
      <c r="X68">
        <v>37.399000000000001</v>
      </c>
      <c r="Y68">
        <v>76.31</v>
      </c>
      <c r="Z68">
        <v>61.453000000000003</v>
      </c>
      <c r="AA68">
        <v>11.978999999999999</v>
      </c>
      <c r="AB68">
        <v>231.626</v>
      </c>
      <c r="AC68">
        <v>48.046999999999997</v>
      </c>
      <c r="AD68">
        <v>67.200999999999993</v>
      </c>
      <c r="AE68">
        <v>21.018000000000001</v>
      </c>
      <c r="AF68">
        <v>185.09100000000001</v>
      </c>
      <c r="AG68">
        <v>25.146999999999998</v>
      </c>
      <c r="AH68">
        <v>25.146999999999998</v>
      </c>
      <c r="AI68" s="1"/>
      <c r="AJ68" s="1"/>
      <c r="AK68" s="1"/>
      <c r="AL68" s="1"/>
      <c r="AM68" s="1"/>
      <c r="AN68" s="1"/>
      <c r="AO68" s="1"/>
      <c r="AP68" s="1"/>
      <c r="AQ68" s="1"/>
      <c r="AR68" s="1"/>
      <c r="AS68" s="1"/>
      <c r="AT68" s="1"/>
      <c r="AU68" s="1"/>
      <c r="AV68" s="1"/>
      <c r="AW68" s="1"/>
      <c r="AX68" s="1"/>
      <c r="AY68" s="1"/>
      <c r="ALQ68" t="e">
        <v>#N/A</v>
      </c>
    </row>
    <row r="69" spans="1:1005" ht="15" x14ac:dyDescent="0.25">
      <c r="A69" s="195">
        <v>47331</v>
      </c>
      <c r="B69" s="214"/>
      <c r="C69" s="204">
        <v>19</v>
      </c>
      <c r="D69" s="210">
        <v>19</v>
      </c>
      <c r="E69">
        <v>24.521000000000001</v>
      </c>
      <c r="F69">
        <v>43.206000000000003</v>
      </c>
      <c r="G69">
        <v>35.122999999999998</v>
      </c>
      <c r="H69">
        <v>25.048999999999999</v>
      </c>
      <c r="I69">
        <v>10.33</v>
      </c>
      <c r="J69">
        <v>11.138999999999999</v>
      </c>
      <c r="K69">
        <v>3.8820000000000001</v>
      </c>
      <c r="L69">
        <v>14.449</v>
      </c>
      <c r="M69">
        <v>9.7560000000000002</v>
      </c>
      <c r="N69">
        <v>15.75</v>
      </c>
      <c r="O69">
        <v>15.849</v>
      </c>
      <c r="P69">
        <v>8.2420000000000009</v>
      </c>
      <c r="Q69">
        <v>30.558</v>
      </c>
      <c r="R69">
        <v>28.84</v>
      </c>
      <c r="S69">
        <v>23.175000000000001</v>
      </c>
      <c r="T69">
        <v>76.769000000000005</v>
      </c>
      <c r="U69">
        <v>7.64</v>
      </c>
      <c r="V69">
        <v>12.022</v>
      </c>
      <c r="W69">
        <v>37.776000000000003</v>
      </c>
      <c r="X69">
        <v>11.395</v>
      </c>
      <c r="Y69">
        <v>18.809000000000001</v>
      </c>
      <c r="Z69">
        <v>15.805</v>
      </c>
      <c r="AA69">
        <v>6.6159999999999997</v>
      </c>
      <c r="AB69">
        <v>35.485999999999997</v>
      </c>
      <c r="AC69">
        <v>13.154999999999999</v>
      </c>
      <c r="AD69">
        <v>15.974</v>
      </c>
      <c r="AE69">
        <v>9.8439999999999994</v>
      </c>
      <c r="AF69">
        <v>32.131999999999998</v>
      </c>
      <c r="AG69">
        <v>10.298999999999999</v>
      </c>
      <c r="AH69">
        <v>10.298999999999999</v>
      </c>
      <c r="AI69" s="1"/>
      <c r="AJ69" s="1"/>
      <c r="AK69" s="1"/>
      <c r="AL69" s="1"/>
      <c r="AM69" s="1"/>
      <c r="AN69" s="1"/>
      <c r="AO69" s="1"/>
      <c r="AP69" s="1"/>
      <c r="AQ69" s="1"/>
      <c r="AR69" s="1"/>
      <c r="AS69" s="1"/>
      <c r="AT69" s="1"/>
      <c r="AU69" s="1"/>
      <c r="AV69" s="1"/>
      <c r="AW69" s="1"/>
      <c r="AX69" s="1"/>
      <c r="AY69" s="1"/>
      <c r="ALQ69" t="e">
        <v>#N/A</v>
      </c>
    </row>
    <row r="70" spans="1:1005" ht="15" x14ac:dyDescent="0.25">
      <c r="A70" s="195">
        <v>47362</v>
      </c>
      <c r="B70" s="214"/>
      <c r="C70" s="204">
        <v>13</v>
      </c>
      <c r="D70" s="210">
        <v>13</v>
      </c>
      <c r="E70">
        <v>18.491</v>
      </c>
      <c r="F70">
        <v>86.632000000000005</v>
      </c>
      <c r="G70">
        <v>18.683</v>
      </c>
      <c r="H70">
        <v>18.846</v>
      </c>
      <c r="I70">
        <v>18.792000000000002</v>
      </c>
      <c r="J70">
        <v>11.112</v>
      </c>
      <c r="K70">
        <v>6.64</v>
      </c>
      <c r="L70">
        <v>16.538</v>
      </c>
      <c r="M70">
        <v>18.242999999999999</v>
      </c>
      <c r="N70">
        <v>10.973000000000001</v>
      </c>
      <c r="O70">
        <v>26.035</v>
      </c>
      <c r="P70">
        <v>15.827</v>
      </c>
      <c r="Q70">
        <v>21.594000000000001</v>
      </c>
      <c r="R70">
        <v>17.646999999999998</v>
      </c>
      <c r="S70">
        <v>14.452999999999999</v>
      </c>
      <c r="T70">
        <v>37.155999999999999</v>
      </c>
      <c r="U70">
        <v>8.8640000000000008</v>
      </c>
      <c r="V70">
        <v>24.196000000000002</v>
      </c>
      <c r="W70">
        <v>36.734000000000002</v>
      </c>
      <c r="X70">
        <v>10.067</v>
      </c>
      <c r="Y70">
        <v>13.577999999999999</v>
      </c>
      <c r="Z70">
        <v>13.122999999999999</v>
      </c>
      <c r="AA70">
        <v>7.54</v>
      </c>
      <c r="AB70">
        <v>18.584</v>
      </c>
      <c r="AC70">
        <v>13.096</v>
      </c>
      <c r="AD70">
        <v>16.277000000000001</v>
      </c>
      <c r="AE70">
        <v>9.3740000000000006</v>
      </c>
      <c r="AF70">
        <v>21.117000000000001</v>
      </c>
      <c r="AG70">
        <v>10.603</v>
      </c>
      <c r="AH70">
        <v>10.603</v>
      </c>
      <c r="AI70" s="1"/>
      <c r="AJ70" s="1"/>
      <c r="AK70" s="1"/>
      <c r="AL70" s="1"/>
      <c r="AM70" s="1"/>
      <c r="AN70" s="1"/>
      <c r="AO70" s="1"/>
      <c r="AP70" s="1"/>
      <c r="AQ70" s="1"/>
      <c r="AR70" s="1"/>
      <c r="AS70" s="1"/>
      <c r="AT70" s="1"/>
      <c r="AU70" s="1"/>
      <c r="AV70" s="1"/>
      <c r="AW70" s="1"/>
      <c r="AX70" s="1"/>
      <c r="AY70" s="1"/>
      <c r="ALQ70" t="e">
        <v>#N/A</v>
      </c>
    </row>
    <row r="71" spans="1:1005" ht="15" x14ac:dyDescent="0.25">
      <c r="A71" s="195"/>
      <c r="B71" s="214"/>
      <c r="C71" s="204"/>
      <c r="D71" s="210"/>
      <c r="AI71" s="1"/>
      <c r="AJ71" s="1"/>
      <c r="AK71" s="1"/>
      <c r="AL71" s="1"/>
      <c r="AM71" s="1"/>
      <c r="AN71" s="1"/>
      <c r="AO71" s="1"/>
      <c r="AP71" s="1"/>
      <c r="AQ71" s="1"/>
      <c r="AR71" s="1"/>
      <c r="AS71" s="1"/>
      <c r="AT71" s="1"/>
      <c r="AU71" s="1"/>
      <c r="AV71" s="1"/>
      <c r="AW71" s="1"/>
      <c r="AX71" s="1"/>
      <c r="AY71" s="1"/>
      <c r="ALQ71" t="e">
        <v>#N/A</v>
      </c>
    </row>
    <row r="72" spans="1:1005" ht="15" x14ac:dyDescent="0.25">
      <c r="A72" s="132"/>
      <c r="B72" s="214"/>
      <c r="C72" s="204"/>
      <c r="D72" s="211"/>
      <c r="AI72" s="1"/>
      <c r="AJ72" s="1"/>
      <c r="AK72" s="1"/>
      <c r="AL72" s="1"/>
      <c r="AM72" s="1"/>
      <c r="AN72" s="1"/>
      <c r="AO72" s="1"/>
      <c r="AP72" s="1"/>
      <c r="AQ72" s="1"/>
      <c r="AR72" s="1"/>
      <c r="AS72" s="1"/>
      <c r="AT72" s="1"/>
      <c r="AU72" s="1"/>
      <c r="AV72" s="1"/>
      <c r="AW72" s="1"/>
      <c r="AX72" s="1"/>
      <c r="AY72" s="1"/>
      <c r="ALQ72" t="e">
        <v>#N/A</v>
      </c>
    </row>
    <row r="73" spans="1:1005" ht="15" x14ac:dyDescent="0.25">
      <c r="A73" s="132"/>
      <c r="B73" s="214"/>
      <c r="C73" s="204"/>
      <c r="D73" s="210"/>
      <c r="AI73" s="1"/>
      <c r="AJ73" s="1"/>
      <c r="AK73" s="1"/>
      <c r="AL73" s="1"/>
      <c r="AM73" s="1"/>
      <c r="AN73" s="1"/>
      <c r="AO73" s="1"/>
      <c r="AP73" s="1"/>
      <c r="AQ73" s="1"/>
      <c r="AR73" s="1"/>
      <c r="AS73" s="1"/>
      <c r="AT73" s="1"/>
      <c r="AU73" s="1"/>
      <c r="AV73" s="1"/>
      <c r="AW73" s="1"/>
      <c r="AX73" s="1"/>
      <c r="AY73" s="1"/>
    </row>
    <row r="74" spans="1:1005" ht="15" x14ac:dyDescent="0.25">
      <c r="A74" s="132"/>
      <c r="B74" s="214"/>
      <c r="C74" s="204"/>
      <c r="D74" s="210"/>
      <c r="AI74" s="1"/>
      <c r="AJ74" s="1"/>
      <c r="AK74" s="1"/>
      <c r="AL74" s="1"/>
      <c r="AM74" s="1"/>
      <c r="AN74" s="1"/>
      <c r="AO74" s="1"/>
      <c r="AP74" s="1"/>
      <c r="AQ74" s="1"/>
      <c r="AR74" s="1"/>
      <c r="AS74" s="1"/>
      <c r="AT74" s="1"/>
      <c r="AU74" s="1"/>
      <c r="AV74" s="1"/>
      <c r="AW74" s="1"/>
      <c r="AX74" s="1"/>
      <c r="AY74" s="1"/>
    </row>
    <row r="75" spans="1:1005" ht="15" x14ac:dyDescent="0.25">
      <c r="A75" s="132"/>
      <c r="B75" s="214"/>
      <c r="C75" s="204"/>
      <c r="D75" s="210"/>
      <c r="AI75" s="1"/>
      <c r="AJ75" s="1"/>
      <c r="AK75" s="1"/>
      <c r="AL75" s="1"/>
      <c r="AM75" s="1"/>
      <c r="AN75" s="1"/>
      <c r="AO75" s="1"/>
      <c r="AP75" s="1"/>
      <c r="AQ75" s="1"/>
      <c r="AR75" s="1"/>
      <c r="AS75" s="1"/>
      <c r="AT75" s="1"/>
      <c r="AU75" s="1"/>
      <c r="AV75" s="1"/>
      <c r="AW75" s="1"/>
      <c r="AX75" s="1"/>
      <c r="AY75" s="1"/>
    </row>
    <row r="76" spans="1:1005" ht="15" x14ac:dyDescent="0.25">
      <c r="A76" s="132"/>
      <c r="B76" s="214"/>
      <c r="C76" s="204"/>
      <c r="D76" s="210"/>
      <c r="AI76" s="1"/>
      <c r="AJ76" s="1"/>
      <c r="AK76" s="1"/>
      <c r="AL76" s="1"/>
      <c r="AM76" s="1"/>
      <c r="AN76" s="1"/>
      <c r="AO76" s="1"/>
      <c r="AP76" s="1"/>
      <c r="AQ76" s="1"/>
      <c r="AR76" s="1"/>
      <c r="AS76" s="1"/>
      <c r="AT76" s="1"/>
      <c r="AU76" s="1"/>
      <c r="AV76" s="1"/>
      <c r="AW76" s="1"/>
      <c r="AX76" s="1"/>
      <c r="AY76" s="1"/>
    </row>
    <row r="77" spans="1:1005" ht="15" x14ac:dyDescent="0.25">
      <c r="A77" s="132"/>
      <c r="B77" s="214"/>
      <c r="C77" s="204"/>
      <c r="D77" s="210"/>
      <c r="AI77" s="1"/>
      <c r="AJ77" s="1"/>
      <c r="AK77" s="1"/>
      <c r="AL77" s="1"/>
      <c r="AM77" s="1"/>
      <c r="AN77" s="1"/>
      <c r="AO77" s="1"/>
      <c r="AP77" s="1"/>
      <c r="AQ77" s="1"/>
      <c r="AR77" s="1"/>
      <c r="AS77" s="1"/>
      <c r="AT77" s="1"/>
      <c r="AU77" s="1"/>
      <c r="AV77" s="1"/>
      <c r="AW77" s="1"/>
      <c r="AX77" s="1"/>
      <c r="AY77" s="1"/>
    </row>
    <row r="78" spans="1:1005" ht="15" x14ac:dyDescent="0.25">
      <c r="A78" s="132"/>
      <c r="B78" s="214"/>
      <c r="C78" s="204"/>
      <c r="D78" s="210"/>
      <c r="AI78" s="1"/>
      <c r="AJ78" s="1"/>
      <c r="AK78" s="1"/>
      <c r="AL78" s="1"/>
      <c r="AM78" s="1"/>
      <c r="AN78" s="1"/>
      <c r="AO78" s="1"/>
      <c r="AP78" s="1"/>
      <c r="AQ78" s="1"/>
      <c r="AR78" s="1"/>
      <c r="AS78" s="1"/>
      <c r="AT78" s="1"/>
      <c r="AU78" s="1"/>
      <c r="AV78" s="1"/>
      <c r="AW78" s="1"/>
      <c r="AX78" s="1"/>
      <c r="AY78" s="1"/>
    </row>
    <row r="79" spans="1:1005" ht="15" x14ac:dyDescent="0.25">
      <c r="A79" s="132"/>
      <c r="B79" s="214"/>
      <c r="C79" s="204"/>
      <c r="D79" s="210"/>
      <c r="AI79" s="1"/>
      <c r="AJ79" s="1"/>
      <c r="AK79" s="1"/>
      <c r="AL79" s="1"/>
      <c r="AM79" s="1"/>
      <c r="AN79" s="1"/>
      <c r="AO79" s="1"/>
      <c r="AP79" s="1"/>
      <c r="AQ79" s="1"/>
      <c r="AR79" s="1"/>
      <c r="AS79" s="1"/>
      <c r="AT79" s="1"/>
      <c r="AU79" s="1"/>
      <c r="AV79" s="1"/>
      <c r="AW79" s="1"/>
      <c r="AX79" s="1"/>
      <c r="AY79" s="1"/>
    </row>
    <row r="80" spans="1:1005" ht="15" x14ac:dyDescent="0.25">
      <c r="A80" s="132"/>
      <c r="B80" s="214"/>
      <c r="C80" s="204"/>
      <c r="D80" s="210"/>
      <c r="AI80" s="1"/>
      <c r="AJ80" s="1"/>
      <c r="AK80" s="1"/>
      <c r="AL80" s="1"/>
      <c r="AM80" s="1"/>
      <c r="AN80" s="1"/>
      <c r="AO80" s="1"/>
      <c r="AP80" s="1"/>
      <c r="AQ80" s="1"/>
      <c r="AR80" s="1"/>
      <c r="AS80" s="1"/>
      <c r="AT80" s="1"/>
      <c r="AU80" s="1"/>
      <c r="AV80" s="1"/>
      <c r="AW80" s="1"/>
      <c r="AX80" s="1"/>
      <c r="AY80" s="1"/>
    </row>
    <row r="81" spans="1:4" ht="12.75" customHeight="1" x14ac:dyDescent="0.25">
      <c r="A81" s="132"/>
      <c r="B81" s="214"/>
      <c r="C81" s="204"/>
      <c r="D81" s="210"/>
    </row>
    <row r="82" spans="1:4" ht="12.75" customHeight="1" x14ac:dyDescent="0.25">
      <c r="A82" s="132"/>
      <c r="B82" s="214"/>
      <c r="C82" s="204"/>
      <c r="D82" s="210"/>
    </row>
    <row r="83" spans="1:4" ht="12.75" customHeight="1" x14ac:dyDescent="0.25">
      <c r="A83" s="132"/>
      <c r="B83" s="214"/>
      <c r="C83" s="204"/>
      <c r="D83" s="210"/>
    </row>
    <row r="84" spans="1:4" ht="12.75" customHeight="1" x14ac:dyDescent="0.25">
      <c r="A84" s="132"/>
      <c r="B84" s="214"/>
      <c r="C84" s="204"/>
      <c r="D84" s="210"/>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7109375" defaultRowHeight="12.75" customHeight="1" x14ac:dyDescent="0.25"/>
  <cols>
    <col min="1" max="54" width="9.28515625" customWidth="1"/>
  </cols>
  <sheetData>
    <row r="1" spans="1:51" ht="15" x14ac:dyDescent="0.25">
      <c r="A1" s="135"/>
      <c r="B1" s="263">
        <v>10.892799999999999</v>
      </c>
      <c r="C1" s="263"/>
      <c r="D1" s="263"/>
      <c r="E1" s="263"/>
      <c r="F1" s="263"/>
      <c r="G1" s="263"/>
      <c r="H1" s="263"/>
      <c r="I1" s="263"/>
      <c r="J1" s="263"/>
      <c r="K1" s="263"/>
      <c r="L1" s="263"/>
      <c r="M1" s="263"/>
      <c r="N1" s="263"/>
      <c r="O1" s="263"/>
      <c r="P1" s="263"/>
      <c r="Q1" s="263"/>
      <c r="R1" s="263"/>
      <c r="S1" s="263"/>
      <c r="T1" s="263"/>
      <c r="U1" s="263"/>
      <c r="V1" s="263"/>
      <c r="W1" s="263"/>
      <c r="X1" s="263"/>
      <c r="Y1" s="263"/>
      <c r="Z1" s="263"/>
      <c r="AA1" s="263"/>
      <c r="AB1" s="263"/>
      <c r="AC1" s="263"/>
      <c r="AD1" s="263"/>
      <c r="AE1" s="263"/>
      <c r="AF1" s="263"/>
      <c r="AG1" s="263"/>
      <c r="AH1" s="263"/>
      <c r="AI1" s="2"/>
      <c r="AJ1" s="2"/>
      <c r="AK1" s="2"/>
      <c r="AL1" s="2"/>
      <c r="AM1" s="2"/>
    </row>
    <row r="2" spans="1:51" ht="15" x14ac:dyDescent="0.25">
      <c r="A2" s="135"/>
      <c r="B2" s="134" t="s">
        <v>46</v>
      </c>
      <c r="C2" s="134" t="s">
        <v>45</v>
      </c>
      <c r="D2" s="134" t="s">
        <v>47</v>
      </c>
      <c r="E2" s="134">
        <v>1991</v>
      </c>
      <c r="F2" s="134">
        <v>1992</v>
      </c>
      <c r="G2" s="134">
        <v>1993</v>
      </c>
      <c r="H2" s="134">
        <v>1994</v>
      </c>
      <c r="I2" s="134">
        <v>1995</v>
      </c>
      <c r="J2" s="134">
        <v>1996</v>
      </c>
      <c r="K2" s="134">
        <v>1997</v>
      </c>
      <c r="L2" s="134">
        <v>1998</v>
      </c>
      <c r="M2" s="134">
        <v>1999</v>
      </c>
      <c r="N2" s="134">
        <v>2000</v>
      </c>
      <c r="O2" s="134">
        <v>2001</v>
      </c>
      <c r="P2" s="134">
        <v>2002</v>
      </c>
      <c r="Q2" s="134">
        <v>2003</v>
      </c>
      <c r="R2" s="134">
        <v>2004</v>
      </c>
      <c r="S2" s="134">
        <v>2005</v>
      </c>
      <c r="T2" s="134">
        <v>2006</v>
      </c>
      <c r="U2" s="134">
        <v>2007</v>
      </c>
      <c r="V2" s="134">
        <v>2008</v>
      </c>
      <c r="W2" s="134">
        <v>2009</v>
      </c>
      <c r="X2" s="134">
        <v>2010</v>
      </c>
      <c r="Y2" s="134">
        <v>2011</v>
      </c>
      <c r="Z2" s="134">
        <v>2012</v>
      </c>
      <c r="AA2" s="134">
        <v>2013</v>
      </c>
      <c r="AB2" s="134">
        <v>2014</v>
      </c>
      <c r="AC2" s="134">
        <v>2015</v>
      </c>
      <c r="AD2" s="134">
        <v>2016</v>
      </c>
      <c r="AE2" s="134">
        <v>2017</v>
      </c>
      <c r="AF2" s="134">
        <v>2018</v>
      </c>
      <c r="AG2" s="134">
        <v>2019</v>
      </c>
      <c r="AH2" s="134">
        <v>2020</v>
      </c>
      <c r="AI2" s="2"/>
      <c r="AJ2" s="2"/>
      <c r="AK2" s="2"/>
      <c r="AL2" s="2"/>
      <c r="AM2" s="2"/>
    </row>
    <row r="3" spans="1:51" ht="15" x14ac:dyDescent="0.25">
      <c r="A3" s="137"/>
      <c r="B3" s="138" t="s">
        <v>63</v>
      </c>
      <c r="C3" s="138" t="s">
        <v>64</v>
      </c>
      <c r="D3" s="138" t="s">
        <v>65</v>
      </c>
      <c r="E3" s="138" t="s">
        <v>66</v>
      </c>
      <c r="F3" s="138" t="s">
        <v>67</v>
      </c>
      <c r="G3" s="138" t="s">
        <v>68</v>
      </c>
      <c r="H3" s="138" t="s">
        <v>69</v>
      </c>
      <c r="I3" s="138" t="s">
        <v>70</v>
      </c>
      <c r="J3" s="138" t="s">
        <v>71</v>
      </c>
      <c r="K3" s="138" t="s">
        <v>72</v>
      </c>
      <c r="L3" s="138" t="s">
        <v>73</v>
      </c>
      <c r="M3" s="138" t="s">
        <v>74</v>
      </c>
      <c r="N3" s="138" t="s">
        <v>75</v>
      </c>
      <c r="O3" s="138" t="s">
        <v>76</v>
      </c>
      <c r="P3" s="138" t="s">
        <v>77</v>
      </c>
      <c r="Q3" s="138" t="s">
        <v>78</v>
      </c>
      <c r="R3" s="138" t="s">
        <v>79</v>
      </c>
      <c r="S3" s="138" t="s">
        <v>80</v>
      </c>
      <c r="T3" s="138" t="s">
        <v>81</v>
      </c>
      <c r="U3" s="138" t="s">
        <v>82</v>
      </c>
      <c r="V3" s="138" t="s">
        <v>83</v>
      </c>
      <c r="W3" s="138" t="s">
        <v>84</v>
      </c>
      <c r="X3" s="138" t="s">
        <v>85</v>
      </c>
      <c r="Y3" s="138" t="s">
        <v>86</v>
      </c>
      <c r="Z3" s="138" t="s">
        <v>87</v>
      </c>
      <c r="AA3" s="138" t="s">
        <v>88</v>
      </c>
      <c r="AB3" s="138" t="s">
        <v>89</v>
      </c>
      <c r="AC3" s="138" t="s">
        <v>90</v>
      </c>
      <c r="AD3" s="138" t="s">
        <v>91</v>
      </c>
      <c r="AE3" s="138" t="s">
        <v>92</v>
      </c>
      <c r="AF3" s="138" t="s">
        <v>93</v>
      </c>
      <c r="AG3" s="138" t="s">
        <v>94</v>
      </c>
      <c r="AH3" s="138" t="s">
        <v>95</v>
      </c>
      <c r="AI3" s="2"/>
      <c r="AJ3" s="2"/>
      <c r="AK3" s="2"/>
      <c r="AL3" s="2"/>
      <c r="AM3" s="2"/>
    </row>
    <row r="4" spans="1:51" ht="15" x14ac:dyDescent="0.25">
      <c r="A4" s="136">
        <v>45352</v>
      </c>
      <c r="B4" s="87"/>
      <c r="C4" s="87">
        <v>9</v>
      </c>
      <c r="D4" s="88">
        <v>11</v>
      </c>
      <c r="E4" s="8">
        <v>8.9960000000000004</v>
      </c>
      <c r="F4" s="8">
        <v>10.651</v>
      </c>
      <c r="G4" s="8">
        <v>10.6</v>
      </c>
      <c r="H4" s="8">
        <v>12.473000000000001</v>
      </c>
      <c r="I4" s="8">
        <v>12.573</v>
      </c>
      <c r="J4" s="8">
        <v>10.151</v>
      </c>
      <c r="K4" s="8">
        <v>14.042999999999999</v>
      </c>
      <c r="L4" s="8">
        <v>11.4</v>
      </c>
      <c r="M4" s="8">
        <v>10.987</v>
      </c>
      <c r="N4" s="8">
        <v>10.522</v>
      </c>
      <c r="O4" s="8">
        <v>11.013</v>
      </c>
      <c r="P4" s="8">
        <v>9.8010000000000002</v>
      </c>
      <c r="Q4" s="8">
        <v>10.805</v>
      </c>
      <c r="R4" s="8">
        <v>20.114000000000001</v>
      </c>
      <c r="S4" s="8">
        <v>9.7170000000000005</v>
      </c>
      <c r="T4" s="8">
        <v>10.052</v>
      </c>
      <c r="U4" s="8">
        <v>14.85</v>
      </c>
      <c r="V4" s="8">
        <v>8.9109999999999996</v>
      </c>
      <c r="W4" s="8">
        <v>11.254</v>
      </c>
      <c r="X4" s="8">
        <v>9.2240000000000002</v>
      </c>
      <c r="Y4" s="8">
        <v>11.021000000000001</v>
      </c>
      <c r="Z4" s="8">
        <v>11.605</v>
      </c>
      <c r="AA4" s="8">
        <v>11.093999999999999</v>
      </c>
      <c r="AB4" s="8">
        <v>9.7840000000000007</v>
      </c>
      <c r="AC4" s="8">
        <v>13.099</v>
      </c>
      <c r="AD4" s="8">
        <v>10.941000000000001</v>
      </c>
      <c r="AE4" s="8">
        <v>16.004000000000001</v>
      </c>
      <c r="AF4" s="8">
        <v>10.241</v>
      </c>
      <c r="AG4" s="8">
        <v>11.239000000000001</v>
      </c>
      <c r="AH4" s="8">
        <v>11.38</v>
      </c>
      <c r="AI4" s="1"/>
      <c r="AJ4" s="1"/>
      <c r="AK4" s="1"/>
      <c r="AL4" s="1"/>
      <c r="AM4" s="1"/>
      <c r="AN4" s="1"/>
      <c r="AO4" s="1"/>
      <c r="AP4" s="1"/>
      <c r="AQ4" s="1"/>
      <c r="AR4" s="1"/>
      <c r="AS4" s="1"/>
      <c r="AT4" s="1"/>
      <c r="AU4" s="1"/>
      <c r="AV4" s="1"/>
      <c r="AW4" s="1"/>
      <c r="AX4" s="1"/>
      <c r="AY4" s="1"/>
    </row>
    <row r="5" spans="1:51" ht="15" x14ac:dyDescent="0.25">
      <c r="A5" s="136">
        <v>45383</v>
      </c>
      <c r="B5" s="87"/>
      <c r="C5" s="87">
        <v>22</v>
      </c>
      <c r="D5" s="88">
        <v>26</v>
      </c>
      <c r="E5" s="8">
        <v>22.312999999999999</v>
      </c>
      <c r="F5" s="8">
        <v>47.802999999999997</v>
      </c>
      <c r="G5" s="8">
        <v>21.62</v>
      </c>
      <c r="H5" s="8">
        <v>41.783999999999999</v>
      </c>
      <c r="I5" s="8">
        <v>21.97</v>
      </c>
      <c r="J5" s="8">
        <v>24.672999999999998</v>
      </c>
      <c r="K5" s="8">
        <v>28.641999999999999</v>
      </c>
      <c r="L5" s="8">
        <v>25.667000000000002</v>
      </c>
      <c r="M5" s="8">
        <v>22.712</v>
      </c>
      <c r="N5" s="8">
        <v>45.250999999999998</v>
      </c>
      <c r="O5" s="8">
        <v>40.399000000000001</v>
      </c>
      <c r="P5" s="8">
        <v>39.438000000000002</v>
      </c>
      <c r="Q5" s="8">
        <v>26.210999999999999</v>
      </c>
      <c r="R5" s="8">
        <v>68.709000000000003</v>
      </c>
      <c r="S5" s="8">
        <v>23.483000000000001</v>
      </c>
      <c r="T5" s="8">
        <v>42.466999999999999</v>
      </c>
      <c r="U5" s="8">
        <v>37.957999999999998</v>
      </c>
      <c r="V5" s="8">
        <v>16.928999999999998</v>
      </c>
      <c r="W5" s="8">
        <v>24.099</v>
      </c>
      <c r="X5" s="8">
        <v>22.324999999999999</v>
      </c>
      <c r="Y5" s="8">
        <v>25.789000000000001</v>
      </c>
      <c r="Z5" s="8">
        <v>54.116</v>
      </c>
      <c r="AA5" s="8">
        <v>20.885999999999999</v>
      </c>
      <c r="AB5" s="8">
        <v>22.606999999999999</v>
      </c>
      <c r="AC5" s="8">
        <v>29.638000000000002</v>
      </c>
      <c r="AD5" s="8">
        <v>23.465</v>
      </c>
      <c r="AE5" s="8">
        <v>43.701999999999998</v>
      </c>
      <c r="AF5" s="8">
        <v>29.562999999999999</v>
      </c>
      <c r="AG5" s="8">
        <v>39.054000000000002</v>
      </c>
      <c r="AH5" s="8">
        <v>25.169</v>
      </c>
      <c r="AI5" s="1"/>
      <c r="AJ5" s="1"/>
      <c r="AK5" s="1"/>
      <c r="AL5" s="1"/>
      <c r="AM5" s="1"/>
      <c r="AN5" s="1"/>
      <c r="AO5" s="1"/>
      <c r="AP5" s="1"/>
      <c r="AQ5" s="1"/>
      <c r="AR5" s="1"/>
      <c r="AS5" s="1"/>
      <c r="AT5" s="1"/>
      <c r="AU5" s="1"/>
      <c r="AV5" s="1"/>
      <c r="AW5" s="1"/>
      <c r="AX5" s="1"/>
      <c r="AY5" s="1"/>
    </row>
    <row r="6" spans="1:51" ht="15" x14ac:dyDescent="0.25">
      <c r="A6" s="136">
        <v>45413</v>
      </c>
      <c r="B6" s="87"/>
      <c r="C6" s="87">
        <v>80</v>
      </c>
      <c r="D6" s="88">
        <v>115</v>
      </c>
      <c r="E6" s="8">
        <v>70.828999999999994</v>
      </c>
      <c r="F6" s="8">
        <v>149.27500000000001</v>
      </c>
      <c r="G6" s="8">
        <v>118.524</v>
      </c>
      <c r="H6" s="8">
        <v>138.703</v>
      </c>
      <c r="I6" s="8">
        <v>67.215999999999994</v>
      </c>
      <c r="J6" s="8">
        <v>123.318</v>
      </c>
      <c r="K6" s="8">
        <v>126.786</v>
      </c>
      <c r="L6" s="8">
        <v>107.732</v>
      </c>
      <c r="M6" s="8">
        <v>124.54300000000001</v>
      </c>
      <c r="N6" s="8">
        <v>142.483</v>
      </c>
      <c r="O6" s="8">
        <v>187.03399999999999</v>
      </c>
      <c r="P6" s="8">
        <v>78.584000000000003</v>
      </c>
      <c r="Q6" s="8">
        <v>107.32299999999999</v>
      </c>
      <c r="R6" s="8">
        <v>114.068</v>
      </c>
      <c r="S6" s="8">
        <v>120.642</v>
      </c>
      <c r="T6" s="8">
        <v>148.04</v>
      </c>
      <c r="U6" s="8">
        <v>140.34700000000001</v>
      </c>
      <c r="V6" s="8">
        <v>92.611999999999995</v>
      </c>
      <c r="W6" s="8">
        <v>153.625</v>
      </c>
      <c r="X6" s="8">
        <v>66.126000000000005</v>
      </c>
      <c r="Y6" s="8">
        <v>101.89100000000001</v>
      </c>
      <c r="Z6" s="8">
        <v>95.186000000000007</v>
      </c>
      <c r="AA6" s="8">
        <v>99.385999999999996</v>
      </c>
      <c r="AB6" s="8">
        <v>92.811999999999998</v>
      </c>
      <c r="AC6" s="8">
        <v>97.483999999999995</v>
      </c>
      <c r="AD6" s="8">
        <v>89.867999999999995</v>
      </c>
      <c r="AE6" s="8">
        <v>102.905</v>
      </c>
      <c r="AF6" s="8">
        <v>117.836</v>
      </c>
      <c r="AG6" s="8">
        <v>115.932</v>
      </c>
      <c r="AH6" s="8">
        <v>121.345</v>
      </c>
      <c r="AI6" s="1"/>
      <c r="AJ6" s="1"/>
      <c r="AK6" s="1"/>
      <c r="AL6" s="1"/>
      <c r="AM6" s="1"/>
      <c r="AN6" s="1"/>
      <c r="AO6" s="1"/>
      <c r="AP6" s="1"/>
      <c r="AQ6" s="1"/>
      <c r="AR6" s="1"/>
      <c r="AS6" s="1"/>
      <c r="AT6" s="1"/>
      <c r="AU6" s="1"/>
      <c r="AV6" s="1"/>
      <c r="AW6" s="1"/>
      <c r="AX6" s="1"/>
      <c r="AY6" s="1"/>
    </row>
    <row r="7" spans="1:51" ht="15" x14ac:dyDescent="0.25">
      <c r="A7" s="136">
        <v>45444</v>
      </c>
      <c r="B7" s="87"/>
      <c r="C7" s="87">
        <v>73</v>
      </c>
      <c r="D7" s="88">
        <v>107</v>
      </c>
      <c r="E7" s="8">
        <v>164.27099999999999</v>
      </c>
      <c r="F7" s="8">
        <v>99.445999999999998</v>
      </c>
      <c r="G7" s="8">
        <v>113.04300000000001</v>
      </c>
      <c r="H7" s="8">
        <v>136.41200000000001</v>
      </c>
      <c r="I7" s="8">
        <v>197.39500000000001</v>
      </c>
      <c r="J7" s="8">
        <v>87.834999999999994</v>
      </c>
      <c r="K7" s="8">
        <v>152.303</v>
      </c>
      <c r="L7" s="8">
        <v>128.12</v>
      </c>
      <c r="M7" s="8">
        <v>194.97200000000001</v>
      </c>
      <c r="N7" s="8">
        <v>96.97</v>
      </c>
      <c r="O7" s="8">
        <v>91.438000000000002</v>
      </c>
      <c r="P7" s="8">
        <v>57.685000000000002</v>
      </c>
      <c r="Q7" s="8">
        <v>91.867000000000004</v>
      </c>
      <c r="R7" s="8">
        <v>60.250999999999998</v>
      </c>
      <c r="S7" s="8">
        <v>102.961</v>
      </c>
      <c r="T7" s="8">
        <v>111.039</v>
      </c>
      <c r="U7" s="8">
        <v>111.258</v>
      </c>
      <c r="V7" s="8">
        <v>96.066000000000003</v>
      </c>
      <c r="W7" s="8">
        <v>88.180999999999997</v>
      </c>
      <c r="X7" s="8">
        <v>114.18899999999999</v>
      </c>
      <c r="Y7" s="8">
        <v>176.97499999999999</v>
      </c>
      <c r="Z7" s="8">
        <v>39.002000000000002</v>
      </c>
      <c r="AA7" s="8">
        <v>76.641000000000005</v>
      </c>
      <c r="AB7" s="8">
        <v>125.566</v>
      </c>
      <c r="AC7" s="8">
        <v>201.97499999999999</v>
      </c>
      <c r="AD7" s="8">
        <v>146.548</v>
      </c>
      <c r="AE7" s="8">
        <v>90.161000000000001</v>
      </c>
      <c r="AF7" s="8">
        <v>60.893000000000001</v>
      </c>
      <c r="AG7" s="8">
        <v>213.54599999999999</v>
      </c>
      <c r="AH7" s="8">
        <v>87.888999999999996</v>
      </c>
      <c r="AI7" s="1"/>
      <c r="AJ7" s="1"/>
      <c r="AK7" s="1"/>
      <c r="AL7" s="1"/>
      <c r="AM7" s="1"/>
      <c r="AN7" s="1"/>
      <c r="AO7" s="1"/>
      <c r="AP7" s="1"/>
      <c r="AQ7" s="1"/>
      <c r="AR7" s="1"/>
      <c r="AS7" s="1"/>
      <c r="AT7" s="1"/>
      <c r="AU7" s="1"/>
      <c r="AV7" s="1"/>
      <c r="AW7" s="1"/>
      <c r="AX7" s="1"/>
      <c r="AY7" s="1"/>
    </row>
    <row r="8" spans="1:51" ht="15" x14ac:dyDescent="0.25">
      <c r="A8" s="136">
        <v>45474</v>
      </c>
      <c r="B8" s="87"/>
      <c r="C8" s="87">
        <v>25</v>
      </c>
      <c r="D8" s="88">
        <v>37</v>
      </c>
      <c r="E8" s="8">
        <v>99.152000000000001</v>
      </c>
      <c r="F8" s="8">
        <v>50.491999999999997</v>
      </c>
      <c r="G8" s="8">
        <v>42.076000000000001</v>
      </c>
      <c r="H8" s="8">
        <v>34.904000000000003</v>
      </c>
      <c r="I8" s="8">
        <v>153.33600000000001</v>
      </c>
      <c r="J8" s="8">
        <v>37.267000000000003</v>
      </c>
      <c r="K8" s="8">
        <v>42.469000000000001</v>
      </c>
      <c r="L8" s="8">
        <v>77.534000000000006</v>
      </c>
      <c r="M8" s="8">
        <v>130.83099999999999</v>
      </c>
      <c r="N8" s="8">
        <v>27.622</v>
      </c>
      <c r="O8" s="8">
        <v>36.732999999999997</v>
      </c>
      <c r="P8" s="8">
        <v>19.588000000000001</v>
      </c>
      <c r="Q8" s="8">
        <v>27.146999999999998</v>
      </c>
      <c r="R8" s="8">
        <v>23.577999999999999</v>
      </c>
      <c r="S8" s="8">
        <v>40.347000000000001</v>
      </c>
      <c r="T8" s="8">
        <v>63.656999999999996</v>
      </c>
      <c r="U8" s="8">
        <v>42.384</v>
      </c>
      <c r="V8" s="8">
        <v>33.805</v>
      </c>
      <c r="W8" s="8">
        <v>36.033999999999999</v>
      </c>
      <c r="X8" s="8">
        <v>34.006999999999998</v>
      </c>
      <c r="Y8" s="8">
        <v>68.423000000000002</v>
      </c>
      <c r="Z8" s="8">
        <v>16.696999999999999</v>
      </c>
      <c r="AA8" s="8">
        <v>29.390999999999998</v>
      </c>
      <c r="AB8" s="8">
        <v>36.131999999999998</v>
      </c>
      <c r="AC8" s="8">
        <v>67.766999999999996</v>
      </c>
      <c r="AD8" s="8">
        <v>43.412999999999997</v>
      </c>
      <c r="AE8" s="8">
        <v>29.5</v>
      </c>
      <c r="AF8" s="8">
        <v>21.466000000000001</v>
      </c>
      <c r="AG8" s="8">
        <v>85.840999999999994</v>
      </c>
      <c r="AH8" s="8">
        <v>30.027999999999999</v>
      </c>
      <c r="AI8" s="1"/>
      <c r="AJ8" s="1"/>
      <c r="AK8" s="1"/>
      <c r="AL8" s="1"/>
      <c r="AM8" s="1"/>
      <c r="AN8" s="1"/>
      <c r="AO8" s="1"/>
      <c r="AP8" s="1"/>
      <c r="AQ8" s="1"/>
      <c r="AR8" s="1"/>
      <c r="AS8" s="1"/>
      <c r="AT8" s="1"/>
      <c r="AU8" s="1"/>
      <c r="AV8" s="1"/>
      <c r="AW8" s="1"/>
      <c r="AX8" s="1"/>
      <c r="AY8" s="1"/>
    </row>
    <row r="9" spans="1:51" ht="15" x14ac:dyDescent="0.25">
      <c r="A9" s="136">
        <v>45505</v>
      </c>
      <c r="B9" s="87"/>
      <c r="C9" s="87">
        <v>17</v>
      </c>
      <c r="D9" s="88">
        <v>24</v>
      </c>
      <c r="E9" s="8">
        <v>35.954999999999998</v>
      </c>
      <c r="F9" s="8">
        <v>30.814</v>
      </c>
      <c r="G9" s="8">
        <v>22.901</v>
      </c>
      <c r="H9" s="8">
        <v>15.587999999999999</v>
      </c>
      <c r="I9" s="8">
        <v>51.988999999999997</v>
      </c>
      <c r="J9" s="8">
        <v>15.872</v>
      </c>
      <c r="K9" s="8">
        <v>45.576999999999998</v>
      </c>
      <c r="L9" s="8">
        <v>28.268000000000001</v>
      </c>
      <c r="M9" s="8">
        <v>81.001999999999995</v>
      </c>
      <c r="N9" s="8">
        <v>16.934000000000001</v>
      </c>
      <c r="O9" s="8">
        <v>28.082999999999998</v>
      </c>
      <c r="P9" s="8">
        <v>10.243</v>
      </c>
      <c r="Q9" s="8">
        <v>17.751000000000001</v>
      </c>
      <c r="R9" s="8">
        <v>12.058999999999999</v>
      </c>
      <c r="S9" s="8">
        <v>23.748000000000001</v>
      </c>
      <c r="T9" s="8">
        <v>35.360999999999997</v>
      </c>
      <c r="U9" s="8">
        <v>35.069000000000003</v>
      </c>
      <c r="V9" s="8">
        <v>16.827999999999999</v>
      </c>
      <c r="W9" s="8">
        <v>14.731</v>
      </c>
      <c r="X9" s="8">
        <v>27.925000000000001</v>
      </c>
      <c r="Y9" s="8">
        <v>23.434999999999999</v>
      </c>
      <c r="Z9" s="8">
        <v>11.05</v>
      </c>
      <c r="AA9" s="8">
        <v>27.251999999999999</v>
      </c>
      <c r="AB9" s="8">
        <v>24.251999999999999</v>
      </c>
      <c r="AC9" s="8">
        <v>24.646000000000001</v>
      </c>
      <c r="AD9" s="8">
        <v>28.161999999999999</v>
      </c>
      <c r="AE9" s="8">
        <v>18.36</v>
      </c>
      <c r="AF9" s="8">
        <v>9.8919999999999995</v>
      </c>
      <c r="AG9" s="8">
        <v>26.969000000000001</v>
      </c>
      <c r="AH9" s="8">
        <v>14.851000000000001</v>
      </c>
      <c r="AI9" s="1"/>
      <c r="AJ9" s="1"/>
      <c r="AK9" s="1"/>
      <c r="AL9" s="1"/>
      <c r="AM9" s="1"/>
      <c r="AN9" s="1"/>
      <c r="AO9" s="1"/>
      <c r="AP9" s="1"/>
      <c r="AQ9" s="1"/>
      <c r="AR9" s="1"/>
      <c r="AS9" s="1"/>
      <c r="AT9" s="1"/>
      <c r="AU9" s="1"/>
      <c r="AV9" s="1"/>
      <c r="AW9" s="1"/>
      <c r="AX9" s="1"/>
      <c r="AY9" s="1"/>
    </row>
    <row r="10" spans="1:51" ht="15" x14ac:dyDescent="0.25">
      <c r="A10" s="136">
        <v>45536</v>
      </c>
      <c r="B10" s="87"/>
      <c r="C10" s="87">
        <v>19</v>
      </c>
      <c r="D10" s="88">
        <v>20</v>
      </c>
      <c r="E10" s="8">
        <v>39.255000000000003</v>
      </c>
      <c r="F10" s="8">
        <v>19.788</v>
      </c>
      <c r="G10" s="8">
        <v>20.212</v>
      </c>
      <c r="H10" s="8">
        <v>24.622</v>
      </c>
      <c r="I10" s="8">
        <v>28.434999999999999</v>
      </c>
      <c r="J10" s="8">
        <v>17.385999999999999</v>
      </c>
      <c r="K10" s="8">
        <v>46.271999999999998</v>
      </c>
      <c r="L10" s="8">
        <v>20.399000000000001</v>
      </c>
      <c r="M10" s="8">
        <v>39.281999999999996</v>
      </c>
      <c r="N10" s="8">
        <v>13.856</v>
      </c>
      <c r="O10" s="8">
        <v>14.534000000000001</v>
      </c>
      <c r="P10" s="8">
        <v>21.123999999999999</v>
      </c>
      <c r="Q10" s="8">
        <v>29.62</v>
      </c>
      <c r="R10" s="8">
        <v>31.082000000000001</v>
      </c>
      <c r="S10" s="8">
        <v>14.571999999999999</v>
      </c>
      <c r="T10" s="8">
        <v>29.446999999999999</v>
      </c>
      <c r="U10" s="8">
        <v>30.044</v>
      </c>
      <c r="V10" s="8">
        <v>23.925000000000001</v>
      </c>
      <c r="W10" s="8">
        <v>10.632</v>
      </c>
      <c r="X10" s="8">
        <v>14.507</v>
      </c>
      <c r="Y10" s="8">
        <v>15.864000000000001</v>
      </c>
      <c r="Z10" s="8">
        <v>8.86</v>
      </c>
      <c r="AA10" s="8">
        <v>41.148000000000003</v>
      </c>
      <c r="AB10" s="8">
        <v>30.370999999999999</v>
      </c>
      <c r="AC10" s="8">
        <v>14.858000000000001</v>
      </c>
      <c r="AD10" s="8">
        <v>19.036999999999999</v>
      </c>
      <c r="AE10" s="8">
        <v>11.512</v>
      </c>
      <c r="AF10" s="8">
        <v>8.532</v>
      </c>
      <c r="AG10" s="8">
        <v>13.635</v>
      </c>
      <c r="AH10" s="8">
        <v>10.374000000000001</v>
      </c>
      <c r="AI10" s="1"/>
      <c r="AJ10" s="1"/>
      <c r="AK10" s="1"/>
      <c r="AL10" s="1"/>
      <c r="AM10" s="1"/>
      <c r="AN10" s="1"/>
      <c r="AO10" s="1"/>
      <c r="AP10" s="1"/>
      <c r="AQ10" s="1"/>
      <c r="AR10" s="1"/>
      <c r="AS10" s="1"/>
      <c r="AT10" s="1"/>
      <c r="AU10" s="1"/>
      <c r="AV10" s="1"/>
      <c r="AW10" s="1"/>
      <c r="AX10" s="1"/>
      <c r="AY10" s="1"/>
    </row>
    <row r="11" spans="1:51" ht="15" x14ac:dyDescent="0.25">
      <c r="A11" s="136">
        <v>45566</v>
      </c>
      <c r="B11" s="87"/>
      <c r="C11" s="87">
        <v>17</v>
      </c>
      <c r="D11" s="88">
        <v>19</v>
      </c>
      <c r="E11" s="8">
        <v>19.774999999999999</v>
      </c>
      <c r="F11" s="8">
        <v>14.523999999999999</v>
      </c>
      <c r="G11" s="8">
        <v>16.632000000000001</v>
      </c>
      <c r="H11" s="8">
        <v>25.013999999999999</v>
      </c>
      <c r="I11" s="8">
        <v>24.702999999999999</v>
      </c>
      <c r="J11" s="8">
        <v>35.923000000000002</v>
      </c>
      <c r="K11" s="8">
        <v>45.847000000000001</v>
      </c>
      <c r="L11" s="8">
        <v>22.097000000000001</v>
      </c>
      <c r="M11" s="8">
        <v>20.887</v>
      </c>
      <c r="N11" s="8">
        <v>18.327999999999999</v>
      </c>
      <c r="O11" s="8">
        <v>13.478999999999999</v>
      </c>
      <c r="P11" s="8">
        <v>25.824999999999999</v>
      </c>
      <c r="Q11" s="8">
        <v>17.725000000000001</v>
      </c>
      <c r="R11" s="8">
        <v>38.082999999999998</v>
      </c>
      <c r="S11" s="8">
        <v>34.057000000000002</v>
      </c>
      <c r="T11" s="8">
        <v>82.55</v>
      </c>
      <c r="U11" s="8">
        <v>32.549999999999997</v>
      </c>
      <c r="V11" s="8">
        <v>17.433</v>
      </c>
      <c r="W11" s="8">
        <v>14.284000000000001</v>
      </c>
      <c r="X11" s="8">
        <v>19.827000000000002</v>
      </c>
      <c r="Y11" s="8">
        <v>26.734000000000002</v>
      </c>
      <c r="Z11" s="8">
        <v>9.0009999999999994</v>
      </c>
      <c r="AA11" s="8">
        <v>33.045000000000002</v>
      </c>
      <c r="AB11" s="8">
        <v>41.878</v>
      </c>
      <c r="AC11" s="8">
        <v>19.817</v>
      </c>
      <c r="AD11" s="8">
        <v>15.845000000000001</v>
      </c>
      <c r="AE11" s="8">
        <v>13.458</v>
      </c>
      <c r="AF11" s="8">
        <v>12.654999999999999</v>
      </c>
      <c r="AG11" s="8">
        <v>11.597</v>
      </c>
      <c r="AH11" s="8">
        <v>12.356</v>
      </c>
      <c r="AI11" s="1"/>
      <c r="AJ11" s="1"/>
      <c r="AK11" s="1"/>
      <c r="AL11" s="1"/>
      <c r="AM11" s="1"/>
      <c r="AN11" s="1"/>
      <c r="AO11" s="1"/>
      <c r="AP11" s="1"/>
      <c r="AQ11" s="1"/>
      <c r="AR11" s="1"/>
      <c r="AS11" s="1"/>
      <c r="AT11" s="1"/>
      <c r="AU11" s="1"/>
      <c r="AV11" s="1"/>
      <c r="AW11" s="1"/>
      <c r="AX11" s="1"/>
      <c r="AY11" s="1"/>
    </row>
    <row r="12" spans="1:51" ht="15" x14ac:dyDescent="0.25">
      <c r="A12" s="136">
        <v>45597</v>
      </c>
      <c r="B12" s="87"/>
      <c r="C12" s="87">
        <v>16</v>
      </c>
      <c r="D12" s="88">
        <v>17</v>
      </c>
      <c r="E12" s="8">
        <v>14.717000000000001</v>
      </c>
      <c r="F12" s="8">
        <v>12.263999999999999</v>
      </c>
      <c r="G12" s="8">
        <v>12.913</v>
      </c>
      <c r="H12" s="8">
        <v>18.978000000000002</v>
      </c>
      <c r="I12" s="8">
        <v>16.704000000000001</v>
      </c>
      <c r="J12" s="8">
        <v>19.102</v>
      </c>
      <c r="K12" s="8">
        <v>24.343</v>
      </c>
      <c r="L12" s="8">
        <v>18.995999999999999</v>
      </c>
      <c r="M12" s="8">
        <v>14.395</v>
      </c>
      <c r="N12" s="8">
        <v>14.442</v>
      </c>
      <c r="O12" s="8">
        <v>12.026999999999999</v>
      </c>
      <c r="P12" s="8">
        <v>15.054</v>
      </c>
      <c r="Q12" s="8">
        <v>12.435</v>
      </c>
      <c r="R12" s="8">
        <v>22.992000000000001</v>
      </c>
      <c r="S12" s="8">
        <v>21.981000000000002</v>
      </c>
      <c r="T12" s="8">
        <v>31.716999999999999</v>
      </c>
      <c r="U12" s="8">
        <v>19.672999999999998</v>
      </c>
      <c r="V12" s="8">
        <v>14.061</v>
      </c>
      <c r="W12" s="8">
        <v>14.525</v>
      </c>
      <c r="X12" s="8">
        <v>17.283000000000001</v>
      </c>
      <c r="Y12" s="8">
        <v>19.78</v>
      </c>
      <c r="Z12" s="8">
        <v>8.5749999999999993</v>
      </c>
      <c r="AA12" s="8">
        <v>20.12</v>
      </c>
      <c r="AB12" s="8">
        <v>20.559000000000001</v>
      </c>
      <c r="AC12" s="8">
        <v>15.865</v>
      </c>
      <c r="AD12" s="8">
        <v>12.098000000000001</v>
      </c>
      <c r="AE12" s="8">
        <v>10.817</v>
      </c>
      <c r="AF12" s="8">
        <v>11.223000000000001</v>
      </c>
      <c r="AG12" s="8">
        <v>11.148</v>
      </c>
      <c r="AH12" s="8">
        <v>13.202</v>
      </c>
      <c r="AI12" s="1"/>
      <c r="AJ12" s="1"/>
      <c r="AK12" s="1"/>
      <c r="AL12" s="1"/>
      <c r="AM12" s="1"/>
      <c r="AN12" s="1"/>
      <c r="AO12" s="1"/>
      <c r="AP12" s="1"/>
      <c r="AQ12" s="1"/>
      <c r="AR12" s="1"/>
      <c r="AS12" s="1"/>
      <c r="AT12" s="1"/>
      <c r="AU12" s="1"/>
      <c r="AV12" s="1"/>
      <c r="AW12" s="1"/>
      <c r="AX12" s="1"/>
      <c r="AY12" s="1"/>
    </row>
    <row r="13" spans="1:51" ht="15" x14ac:dyDescent="0.25">
      <c r="A13" s="136">
        <v>45627</v>
      </c>
      <c r="B13" s="87"/>
      <c r="C13" s="87">
        <v>14</v>
      </c>
      <c r="D13" s="88">
        <v>15</v>
      </c>
      <c r="E13" s="8">
        <v>12.787000000000001</v>
      </c>
      <c r="F13" s="8">
        <v>11.31</v>
      </c>
      <c r="G13" s="8">
        <v>11.635999999999999</v>
      </c>
      <c r="H13" s="8">
        <v>13.795</v>
      </c>
      <c r="I13" s="8">
        <v>14.335000000000001</v>
      </c>
      <c r="J13" s="8">
        <v>14.395</v>
      </c>
      <c r="K13" s="8">
        <v>15.898</v>
      </c>
      <c r="L13" s="8">
        <v>15.678000000000001</v>
      </c>
      <c r="M13" s="8">
        <v>12.911</v>
      </c>
      <c r="N13" s="8">
        <v>12.211</v>
      </c>
      <c r="O13" s="8">
        <v>10.884</v>
      </c>
      <c r="P13" s="8">
        <v>12.039</v>
      </c>
      <c r="Q13" s="8">
        <v>11.782999999999999</v>
      </c>
      <c r="R13" s="8">
        <v>15.618</v>
      </c>
      <c r="S13" s="8">
        <v>14.667999999999999</v>
      </c>
      <c r="T13" s="8">
        <v>18.998999999999999</v>
      </c>
      <c r="U13" s="8">
        <v>15.265000000000001</v>
      </c>
      <c r="V13" s="8">
        <v>12.055</v>
      </c>
      <c r="W13" s="8">
        <v>11.516999999999999</v>
      </c>
      <c r="X13" s="8">
        <v>13.076000000000001</v>
      </c>
      <c r="Y13" s="8">
        <v>14.368</v>
      </c>
      <c r="Z13" s="8">
        <v>9.1890000000000001</v>
      </c>
      <c r="AA13" s="8">
        <v>15.044</v>
      </c>
      <c r="AB13" s="8">
        <v>15.629</v>
      </c>
      <c r="AC13" s="8">
        <v>13.13</v>
      </c>
      <c r="AD13" s="8">
        <v>11.51</v>
      </c>
      <c r="AE13" s="8">
        <v>10.36</v>
      </c>
      <c r="AF13" s="8">
        <v>9.7750000000000004</v>
      </c>
      <c r="AG13" s="8">
        <v>11.715</v>
      </c>
      <c r="AH13" s="8">
        <v>11.622</v>
      </c>
      <c r="AI13" s="1"/>
      <c r="AJ13" s="1"/>
      <c r="AK13" s="1"/>
      <c r="AL13" s="1"/>
      <c r="AM13" s="1"/>
      <c r="AN13" s="1"/>
      <c r="AO13" s="1"/>
      <c r="AP13" s="1"/>
      <c r="AQ13" s="1"/>
      <c r="AR13" s="1"/>
      <c r="AS13" s="1"/>
      <c r="AT13" s="1"/>
      <c r="AU13" s="1"/>
      <c r="AV13" s="1"/>
      <c r="AW13" s="1"/>
      <c r="AX13" s="1"/>
      <c r="AY13" s="1"/>
    </row>
    <row r="14" spans="1:51" ht="15" x14ac:dyDescent="0.25">
      <c r="A14" s="136">
        <v>45658</v>
      </c>
      <c r="B14" s="87"/>
      <c r="C14" s="87">
        <v>13</v>
      </c>
      <c r="D14" s="88">
        <v>13</v>
      </c>
      <c r="E14" s="8">
        <v>11.651</v>
      </c>
      <c r="F14" s="8">
        <v>10.776999999999999</v>
      </c>
      <c r="G14" s="8">
        <v>11.09</v>
      </c>
      <c r="H14" s="8">
        <v>12.156000000000001</v>
      </c>
      <c r="I14" s="8">
        <v>13.183999999999999</v>
      </c>
      <c r="J14" s="8">
        <v>12.14</v>
      </c>
      <c r="K14" s="8">
        <v>13.089</v>
      </c>
      <c r="L14" s="8">
        <v>13.146000000000001</v>
      </c>
      <c r="M14" s="8">
        <v>12.689</v>
      </c>
      <c r="N14" s="8">
        <v>11.393000000000001</v>
      </c>
      <c r="O14" s="8">
        <v>10.739000000000001</v>
      </c>
      <c r="P14" s="8">
        <v>10.901999999999999</v>
      </c>
      <c r="Q14" s="8">
        <v>10.795</v>
      </c>
      <c r="R14" s="8">
        <v>14.41</v>
      </c>
      <c r="S14" s="8">
        <v>12.686</v>
      </c>
      <c r="T14" s="8">
        <v>14.638</v>
      </c>
      <c r="U14" s="8">
        <v>12.699</v>
      </c>
      <c r="V14" s="8">
        <v>10.875999999999999</v>
      </c>
      <c r="W14" s="8">
        <v>10.494999999999999</v>
      </c>
      <c r="X14" s="8">
        <v>11.429</v>
      </c>
      <c r="Y14" s="8">
        <v>13.097</v>
      </c>
      <c r="Z14" s="8">
        <v>9.4049999999999994</v>
      </c>
      <c r="AA14" s="8">
        <v>12.893000000000001</v>
      </c>
      <c r="AB14" s="8">
        <v>13.369</v>
      </c>
      <c r="AC14" s="8">
        <v>11.526999999999999</v>
      </c>
      <c r="AD14" s="8">
        <v>11.438000000000001</v>
      </c>
      <c r="AE14" s="8">
        <v>10.058999999999999</v>
      </c>
      <c r="AF14" s="8">
        <v>9.4260000000000002</v>
      </c>
      <c r="AG14" s="8">
        <v>11.41</v>
      </c>
      <c r="AH14" s="8">
        <v>10.429</v>
      </c>
      <c r="AI14" s="1"/>
      <c r="AJ14" s="1"/>
      <c r="AK14" s="1"/>
      <c r="AL14" s="1"/>
      <c r="AM14" s="1"/>
      <c r="AN14" s="1"/>
      <c r="AO14" s="1"/>
      <c r="AP14" s="1"/>
      <c r="AQ14" s="1"/>
      <c r="AR14" s="1"/>
      <c r="AS14" s="1"/>
      <c r="AT14" s="1"/>
      <c r="AU14" s="1"/>
      <c r="AV14" s="1"/>
      <c r="AW14" s="1"/>
      <c r="AX14" s="1"/>
      <c r="AY14" s="1"/>
    </row>
    <row r="15" spans="1:51" ht="15" x14ac:dyDescent="0.25">
      <c r="A15" s="136">
        <v>45689</v>
      </c>
      <c r="B15" s="87"/>
      <c r="C15" s="87">
        <v>12</v>
      </c>
      <c r="D15" s="88">
        <v>12</v>
      </c>
      <c r="E15" s="8">
        <v>10.468</v>
      </c>
      <c r="F15" s="8">
        <v>9.6560000000000006</v>
      </c>
      <c r="G15" s="8">
        <v>9.5250000000000004</v>
      </c>
      <c r="H15" s="8">
        <v>12.734</v>
      </c>
      <c r="I15" s="8">
        <v>14.159000000000001</v>
      </c>
      <c r="J15" s="8">
        <v>10.238</v>
      </c>
      <c r="K15" s="8">
        <v>10.808</v>
      </c>
      <c r="L15" s="8">
        <v>12.224</v>
      </c>
      <c r="M15" s="8">
        <v>11.986000000000001</v>
      </c>
      <c r="N15" s="8">
        <v>9.8559999999999999</v>
      </c>
      <c r="O15" s="8">
        <v>9.4819999999999993</v>
      </c>
      <c r="P15" s="8">
        <v>9.9949999999999992</v>
      </c>
      <c r="Q15" s="8">
        <v>9.57</v>
      </c>
      <c r="R15" s="8">
        <v>12.708</v>
      </c>
      <c r="S15" s="8">
        <v>10.315</v>
      </c>
      <c r="T15" s="8">
        <v>14.228999999999999</v>
      </c>
      <c r="U15" s="8">
        <v>10.196</v>
      </c>
      <c r="V15" s="8">
        <v>10.06</v>
      </c>
      <c r="W15" s="8">
        <v>8.9160000000000004</v>
      </c>
      <c r="X15" s="8">
        <v>9.6999999999999993</v>
      </c>
      <c r="Y15" s="8">
        <v>10.324</v>
      </c>
      <c r="Z15" s="8">
        <v>9.1300000000000008</v>
      </c>
      <c r="AA15" s="8">
        <v>12.634</v>
      </c>
      <c r="AB15" s="8">
        <v>14.978</v>
      </c>
      <c r="AC15" s="8">
        <v>12.414</v>
      </c>
      <c r="AD15" s="8">
        <v>13.113</v>
      </c>
      <c r="AE15" s="8">
        <v>9.84</v>
      </c>
      <c r="AF15" s="8">
        <v>8.3230000000000004</v>
      </c>
      <c r="AG15" s="8">
        <v>10.204000000000001</v>
      </c>
      <c r="AH15" s="8">
        <v>9.6150000000000002</v>
      </c>
      <c r="AI15" s="1"/>
      <c r="AJ15" s="1"/>
      <c r="AK15" s="1"/>
      <c r="AL15" s="1"/>
      <c r="AM15" s="1"/>
      <c r="AN15" s="1"/>
      <c r="AO15" s="1"/>
      <c r="AP15" s="1"/>
      <c r="AQ15" s="1"/>
      <c r="AR15" s="1"/>
      <c r="AS15" s="1"/>
      <c r="AT15" s="1"/>
      <c r="AU15" s="1"/>
      <c r="AV15" s="1"/>
      <c r="AW15" s="1"/>
      <c r="AX15" s="1"/>
      <c r="AY15" s="1"/>
    </row>
    <row r="16" spans="1:51" ht="15" x14ac:dyDescent="0.25">
      <c r="A16" s="136">
        <v>45717</v>
      </c>
      <c r="B16" s="87"/>
      <c r="C16" s="87">
        <v>18</v>
      </c>
      <c r="D16" s="88">
        <v>23</v>
      </c>
      <c r="E16" s="8">
        <v>15.847</v>
      </c>
      <c r="F16" s="8">
        <v>15.096</v>
      </c>
      <c r="G16" s="8">
        <v>17.039000000000001</v>
      </c>
      <c r="H16" s="8">
        <v>30.939</v>
      </c>
      <c r="I16" s="8">
        <v>17.3</v>
      </c>
      <c r="J16" s="8">
        <v>35.582000000000001</v>
      </c>
      <c r="K16" s="8">
        <v>17.847999999999999</v>
      </c>
      <c r="L16" s="8">
        <v>18.623000000000001</v>
      </c>
      <c r="M16" s="8">
        <v>16.155999999999999</v>
      </c>
      <c r="N16" s="8">
        <v>17.597000000000001</v>
      </c>
      <c r="O16" s="8">
        <v>12.228999999999999</v>
      </c>
      <c r="P16" s="8">
        <v>14.379</v>
      </c>
      <c r="Q16" s="8">
        <v>31.047000000000001</v>
      </c>
      <c r="R16" s="8">
        <v>24.466000000000001</v>
      </c>
      <c r="S16" s="8">
        <v>13.179</v>
      </c>
      <c r="T16" s="8">
        <v>47.87</v>
      </c>
      <c r="U16" s="8">
        <v>12.863</v>
      </c>
      <c r="V16" s="8">
        <v>17.135000000000002</v>
      </c>
      <c r="W16" s="8">
        <v>10.414999999999999</v>
      </c>
      <c r="X16" s="8">
        <v>15.186999999999999</v>
      </c>
      <c r="Y16" s="8">
        <v>18.228999999999999</v>
      </c>
      <c r="Z16" s="8">
        <v>12.09</v>
      </c>
      <c r="AA16" s="8">
        <v>17.832000000000001</v>
      </c>
      <c r="AB16" s="8">
        <v>28.295000000000002</v>
      </c>
      <c r="AC16" s="8">
        <v>19.084</v>
      </c>
      <c r="AD16" s="8">
        <v>37.191000000000003</v>
      </c>
      <c r="AE16" s="8">
        <v>11.606999999999999</v>
      </c>
      <c r="AF16" s="8">
        <v>11.948</v>
      </c>
      <c r="AG16" s="8">
        <v>15.422000000000001</v>
      </c>
      <c r="AH16" s="8">
        <v>11.252000000000001</v>
      </c>
      <c r="AI16" s="1"/>
      <c r="AJ16" s="1"/>
      <c r="AK16" s="1"/>
      <c r="AL16" s="1"/>
      <c r="AM16" s="1"/>
      <c r="AN16" s="1"/>
      <c r="AO16" s="1"/>
      <c r="AP16" s="1"/>
      <c r="AQ16" s="1"/>
      <c r="AR16" s="1"/>
      <c r="AS16" s="1"/>
      <c r="AT16" s="1"/>
      <c r="AU16" s="1"/>
      <c r="AV16" s="1"/>
      <c r="AW16" s="1"/>
      <c r="AX16" s="1"/>
      <c r="AY16" s="1"/>
    </row>
    <row r="17" spans="1:51" ht="15" x14ac:dyDescent="0.25">
      <c r="A17" s="136">
        <v>45748</v>
      </c>
      <c r="B17" s="87"/>
      <c r="C17" s="87">
        <v>40</v>
      </c>
      <c r="D17" s="88">
        <v>51</v>
      </c>
      <c r="E17" s="8">
        <v>59.601999999999997</v>
      </c>
      <c r="F17" s="8">
        <v>43.350999999999999</v>
      </c>
      <c r="G17" s="8">
        <v>49.177999999999997</v>
      </c>
      <c r="H17" s="8">
        <v>35.75</v>
      </c>
      <c r="I17" s="8">
        <v>36.500999999999998</v>
      </c>
      <c r="J17" s="8">
        <v>64.525000000000006</v>
      </c>
      <c r="K17" s="8">
        <v>37.465000000000003</v>
      </c>
      <c r="L17" s="8">
        <v>40.119999999999997</v>
      </c>
      <c r="M17" s="8">
        <v>46.965000000000003</v>
      </c>
      <c r="N17" s="8">
        <v>58.061999999999998</v>
      </c>
      <c r="O17" s="8">
        <v>35.957999999999998</v>
      </c>
      <c r="P17" s="8">
        <v>35.636000000000003</v>
      </c>
      <c r="Q17" s="8">
        <v>86.075000000000003</v>
      </c>
      <c r="R17" s="8">
        <v>71.637</v>
      </c>
      <c r="S17" s="8">
        <v>44.430999999999997</v>
      </c>
      <c r="T17" s="8">
        <v>69.472999999999999</v>
      </c>
      <c r="U17" s="8">
        <v>32.704999999999998</v>
      </c>
      <c r="V17" s="8">
        <v>34.368000000000002</v>
      </c>
      <c r="W17" s="8">
        <v>25.623999999999999</v>
      </c>
      <c r="X17" s="8">
        <v>34.04</v>
      </c>
      <c r="Y17" s="8">
        <v>72.584999999999994</v>
      </c>
      <c r="Z17" s="8">
        <v>17.690000000000001</v>
      </c>
      <c r="AA17" s="8">
        <v>47.427</v>
      </c>
      <c r="AB17" s="8">
        <v>43.000999999999998</v>
      </c>
      <c r="AC17" s="8">
        <v>38.066000000000003</v>
      </c>
      <c r="AD17" s="8">
        <v>75.781000000000006</v>
      </c>
      <c r="AE17" s="8">
        <v>25.869</v>
      </c>
      <c r="AF17" s="8">
        <v>45.015999999999998</v>
      </c>
      <c r="AG17" s="8">
        <v>23.933</v>
      </c>
      <c r="AH17" s="8">
        <v>19.553999999999998</v>
      </c>
      <c r="AI17" s="1"/>
      <c r="AJ17" s="1"/>
      <c r="AK17" s="1"/>
      <c r="AL17" s="1"/>
      <c r="AM17" s="1"/>
      <c r="AN17" s="1"/>
      <c r="AO17" s="1"/>
      <c r="AP17" s="1"/>
      <c r="AQ17" s="1"/>
      <c r="AR17" s="1"/>
      <c r="AS17" s="1"/>
      <c r="AT17" s="1"/>
      <c r="AU17" s="1"/>
      <c r="AV17" s="1"/>
      <c r="AW17" s="1"/>
      <c r="AX17" s="1"/>
      <c r="AY17" s="1"/>
    </row>
    <row r="18" spans="1:51" ht="15" x14ac:dyDescent="0.25">
      <c r="A18" s="136">
        <v>45778</v>
      </c>
      <c r="B18" s="87"/>
      <c r="C18" s="87">
        <v>112</v>
      </c>
      <c r="D18" s="88">
        <v>135</v>
      </c>
      <c r="E18" s="8">
        <v>160.73699999999999</v>
      </c>
      <c r="F18" s="8">
        <v>206.25899999999999</v>
      </c>
      <c r="G18" s="8">
        <v>144.41900000000001</v>
      </c>
      <c r="H18" s="8">
        <v>102.161</v>
      </c>
      <c r="I18" s="8">
        <v>139.27600000000001</v>
      </c>
      <c r="J18" s="8">
        <v>194.715</v>
      </c>
      <c r="K18" s="8">
        <v>136.75299999999999</v>
      </c>
      <c r="L18" s="8">
        <v>144.87100000000001</v>
      </c>
      <c r="M18" s="8">
        <v>122.67700000000001</v>
      </c>
      <c r="N18" s="8">
        <v>228.55500000000001</v>
      </c>
      <c r="O18" s="8">
        <v>49.543999999999997</v>
      </c>
      <c r="P18" s="8">
        <v>111.973</v>
      </c>
      <c r="Q18" s="8">
        <v>148.46</v>
      </c>
      <c r="R18" s="8">
        <v>227.203</v>
      </c>
      <c r="S18" s="8">
        <v>120.01600000000001</v>
      </c>
      <c r="T18" s="8">
        <v>152.10499999999999</v>
      </c>
      <c r="U18" s="8">
        <v>172.69300000000001</v>
      </c>
      <c r="V18" s="8">
        <v>196.858</v>
      </c>
      <c r="W18" s="8">
        <v>80.099000000000004</v>
      </c>
      <c r="X18" s="8">
        <v>118.52800000000001</v>
      </c>
      <c r="Y18" s="8">
        <v>113.223</v>
      </c>
      <c r="Z18" s="8">
        <v>75.471000000000004</v>
      </c>
      <c r="AA18" s="8">
        <v>111.336</v>
      </c>
      <c r="AB18" s="8">
        <v>89.198999999999998</v>
      </c>
      <c r="AC18" s="8">
        <v>100.571</v>
      </c>
      <c r="AD18" s="8">
        <v>145.10900000000001</v>
      </c>
      <c r="AE18" s="8">
        <v>69.001000000000005</v>
      </c>
      <c r="AF18" s="8">
        <v>134.04400000000001</v>
      </c>
      <c r="AG18" s="8">
        <v>112.68</v>
      </c>
      <c r="AH18" s="8">
        <v>72.293000000000006</v>
      </c>
      <c r="AI18" s="1"/>
      <c r="AJ18" s="1"/>
      <c r="AK18" s="1"/>
      <c r="AL18" s="1"/>
      <c r="AM18" s="1"/>
      <c r="AN18" s="1"/>
      <c r="AO18" s="1"/>
      <c r="AP18" s="1"/>
      <c r="AQ18" s="1"/>
      <c r="AR18" s="1"/>
      <c r="AS18" s="1"/>
      <c r="AT18" s="1"/>
      <c r="AU18" s="1"/>
      <c r="AV18" s="1"/>
      <c r="AW18" s="1"/>
      <c r="AX18" s="1"/>
      <c r="AY18" s="1"/>
    </row>
    <row r="19" spans="1:51" ht="15" x14ac:dyDescent="0.25">
      <c r="A19" s="136">
        <v>45809</v>
      </c>
      <c r="B19" s="87"/>
      <c r="C19" s="87">
        <v>99</v>
      </c>
      <c r="D19" s="88">
        <v>144</v>
      </c>
      <c r="E19" s="8">
        <v>112.068</v>
      </c>
      <c r="F19" s="8">
        <v>228.46899999999999</v>
      </c>
      <c r="G19" s="8">
        <v>145.922</v>
      </c>
      <c r="H19" s="8">
        <v>255.66499999999999</v>
      </c>
      <c r="I19" s="8">
        <v>95.356999999999999</v>
      </c>
      <c r="J19" s="8">
        <v>255.869</v>
      </c>
      <c r="K19" s="8">
        <v>124.291</v>
      </c>
      <c r="L19" s="8">
        <v>214.95599999999999</v>
      </c>
      <c r="M19" s="8">
        <v>77.488</v>
      </c>
      <c r="N19" s="8">
        <v>127.989</v>
      </c>
      <c r="O19" s="8">
        <v>29.146000000000001</v>
      </c>
      <c r="P19" s="8">
        <v>91.941999999999993</v>
      </c>
      <c r="Q19" s="8">
        <v>96.766000000000005</v>
      </c>
      <c r="R19" s="8">
        <v>211.43100000000001</v>
      </c>
      <c r="S19" s="8">
        <v>81.134</v>
      </c>
      <c r="T19" s="8">
        <v>119.745</v>
      </c>
      <c r="U19" s="8">
        <v>213.65700000000001</v>
      </c>
      <c r="V19" s="8">
        <v>113.855</v>
      </c>
      <c r="W19" s="8">
        <v>142.80500000000001</v>
      </c>
      <c r="X19" s="8">
        <v>218.77199999999999</v>
      </c>
      <c r="Y19" s="8">
        <v>49.088999999999999</v>
      </c>
      <c r="Z19" s="8">
        <v>61.036000000000001</v>
      </c>
      <c r="AA19" s="8">
        <v>152.34800000000001</v>
      </c>
      <c r="AB19" s="8">
        <v>182.607</v>
      </c>
      <c r="AC19" s="8">
        <v>167.821</v>
      </c>
      <c r="AD19" s="8">
        <v>166.73</v>
      </c>
      <c r="AE19" s="8">
        <v>29.193999999999999</v>
      </c>
      <c r="AF19" s="8">
        <v>259.64</v>
      </c>
      <c r="AG19" s="8">
        <v>90.616</v>
      </c>
      <c r="AH19" s="8">
        <v>149.35499999999999</v>
      </c>
      <c r="AI19" s="1"/>
      <c r="AJ19" s="1"/>
      <c r="AK19" s="1"/>
      <c r="AL19" s="1"/>
      <c r="AM19" s="1"/>
      <c r="AN19" s="1"/>
      <c r="AO19" s="1"/>
      <c r="AP19" s="1"/>
      <c r="AQ19" s="1"/>
      <c r="AR19" s="1"/>
      <c r="AS19" s="1"/>
      <c r="AT19" s="1"/>
      <c r="AU19" s="1"/>
      <c r="AV19" s="1"/>
      <c r="AW19" s="1"/>
      <c r="AX19" s="1"/>
      <c r="AY19" s="1"/>
    </row>
    <row r="20" spans="1:51" ht="15" x14ac:dyDescent="0.25">
      <c r="A20" s="136">
        <v>45839</v>
      </c>
      <c r="B20" s="87"/>
      <c r="C20" s="87">
        <v>30</v>
      </c>
      <c r="D20" s="88">
        <v>51</v>
      </c>
      <c r="E20" s="8">
        <v>62.948</v>
      </c>
      <c r="F20" s="8">
        <v>87.200999999999993</v>
      </c>
      <c r="G20" s="8">
        <v>38.024999999999999</v>
      </c>
      <c r="H20" s="8">
        <v>210.797</v>
      </c>
      <c r="I20" s="8">
        <v>42.048000000000002</v>
      </c>
      <c r="J20" s="8">
        <v>91.796000000000006</v>
      </c>
      <c r="K20" s="8">
        <v>72.923000000000002</v>
      </c>
      <c r="L20" s="8">
        <v>147.22900000000001</v>
      </c>
      <c r="M20" s="8">
        <v>24.25</v>
      </c>
      <c r="N20" s="8">
        <v>53.045999999999999</v>
      </c>
      <c r="O20" s="8">
        <v>12.414</v>
      </c>
      <c r="P20" s="8">
        <v>27.64</v>
      </c>
      <c r="Q20" s="8">
        <v>37.488</v>
      </c>
      <c r="R20" s="8">
        <v>83.722999999999999</v>
      </c>
      <c r="S20" s="8">
        <v>47.003</v>
      </c>
      <c r="T20" s="8">
        <v>47.878999999999998</v>
      </c>
      <c r="U20" s="8">
        <v>84.489000000000004</v>
      </c>
      <c r="V20" s="8">
        <v>47.133000000000003</v>
      </c>
      <c r="W20" s="8">
        <v>41.603000000000002</v>
      </c>
      <c r="X20" s="8">
        <v>88.513000000000005</v>
      </c>
      <c r="Y20" s="8">
        <v>20.106999999999999</v>
      </c>
      <c r="Z20" s="8">
        <v>25.373999999999999</v>
      </c>
      <c r="AA20" s="8">
        <v>48.265999999999998</v>
      </c>
      <c r="AB20" s="8">
        <v>60.595999999999997</v>
      </c>
      <c r="AC20" s="8">
        <v>50.984999999999999</v>
      </c>
      <c r="AD20" s="8">
        <v>53.396000000000001</v>
      </c>
      <c r="AE20" s="8">
        <v>12.606999999999999</v>
      </c>
      <c r="AF20" s="8">
        <v>118.514</v>
      </c>
      <c r="AG20" s="8">
        <v>31.332999999999998</v>
      </c>
      <c r="AH20" s="8">
        <v>92.674999999999997</v>
      </c>
      <c r="AI20" s="1"/>
      <c r="AJ20" s="1"/>
      <c r="AK20" s="1"/>
      <c r="AL20" s="1"/>
      <c r="AM20" s="1"/>
      <c r="AN20" s="1"/>
      <c r="AO20" s="1"/>
      <c r="AP20" s="1"/>
      <c r="AQ20" s="1"/>
      <c r="AR20" s="1"/>
      <c r="AS20" s="1"/>
      <c r="AT20" s="1"/>
      <c r="AU20" s="1"/>
      <c r="AV20" s="1"/>
      <c r="AW20" s="1"/>
      <c r="AX20" s="1"/>
      <c r="AY20" s="1"/>
    </row>
    <row r="21" spans="1:51" ht="15" x14ac:dyDescent="0.25">
      <c r="A21" s="136">
        <v>45870</v>
      </c>
      <c r="B21" s="87"/>
      <c r="C21" s="87">
        <v>22</v>
      </c>
      <c r="D21" s="88">
        <v>29</v>
      </c>
      <c r="E21" s="8">
        <v>37.314999999999998</v>
      </c>
      <c r="F21" s="8">
        <v>37.942999999999998</v>
      </c>
      <c r="G21" s="8">
        <v>18.484000000000002</v>
      </c>
      <c r="H21" s="8">
        <v>71.960999999999999</v>
      </c>
      <c r="I21" s="8">
        <v>18.863</v>
      </c>
      <c r="J21" s="8">
        <v>72.194999999999993</v>
      </c>
      <c r="K21" s="8">
        <v>29.303000000000001</v>
      </c>
      <c r="L21" s="8">
        <v>90.037000000000006</v>
      </c>
      <c r="M21" s="8">
        <v>15.824999999999999</v>
      </c>
      <c r="N21" s="8">
        <v>36.264000000000003</v>
      </c>
      <c r="O21" s="8">
        <v>9.1850000000000005</v>
      </c>
      <c r="P21" s="8">
        <v>19.443000000000001</v>
      </c>
      <c r="Q21" s="8">
        <v>18.971</v>
      </c>
      <c r="R21" s="8">
        <v>40.351999999999997</v>
      </c>
      <c r="S21" s="8">
        <v>33.313000000000002</v>
      </c>
      <c r="T21" s="8">
        <v>40.39</v>
      </c>
      <c r="U21" s="8">
        <v>32.558999999999997</v>
      </c>
      <c r="V21" s="8">
        <v>20.329000000000001</v>
      </c>
      <c r="W21" s="8">
        <v>34.655000000000001</v>
      </c>
      <c r="X21" s="8">
        <v>28.867999999999999</v>
      </c>
      <c r="Y21" s="8">
        <v>13.661</v>
      </c>
      <c r="Z21" s="8">
        <v>26.462</v>
      </c>
      <c r="AA21" s="8">
        <v>31.074999999999999</v>
      </c>
      <c r="AB21" s="8">
        <v>25.154</v>
      </c>
      <c r="AC21" s="8">
        <v>33.289000000000001</v>
      </c>
      <c r="AD21" s="8">
        <v>31.1</v>
      </c>
      <c r="AE21" s="8">
        <v>8.1199999999999992</v>
      </c>
      <c r="AF21" s="8">
        <v>34.954000000000001</v>
      </c>
      <c r="AG21" s="8">
        <v>17.033000000000001</v>
      </c>
      <c r="AH21" s="8">
        <v>35.670999999999999</v>
      </c>
      <c r="AI21" s="1"/>
      <c r="AJ21" s="1"/>
      <c r="AK21" s="1"/>
      <c r="AL21" s="1"/>
      <c r="AM21" s="1"/>
      <c r="AN21" s="1"/>
      <c r="AO21" s="1"/>
      <c r="AP21" s="1"/>
      <c r="AQ21" s="1"/>
      <c r="AR21" s="1"/>
      <c r="AS21" s="1"/>
      <c r="AT21" s="1"/>
      <c r="AU21" s="1"/>
      <c r="AV21" s="1"/>
      <c r="AW21" s="1"/>
      <c r="AX21" s="1"/>
      <c r="AY21" s="1"/>
    </row>
    <row r="22" spans="1:51" ht="15" x14ac:dyDescent="0.25">
      <c r="A22" s="136">
        <v>45901</v>
      </c>
      <c r="B22" s="87"/>
      <c r="C22" s="87">
        <v>19</v>
      </c>
      <c r="D22" s="88">
        <v>26</v>
      </c>
      <c r="E22" s="8">
        <v>25.14</v>
      </c>
      <c r="F22" s="8">
        <v>31.96</v>
      </c>
      <c r="G22" s="8">
        <v>29.385000000000002</v>
      </c>
      <c r="H22" s="8">
        <v>37.186999999999998</v>
      </c>
      <c r="I22" s="8">
        <v>20.965</v>
      </c>
      <c r="J22" s="8">
        <v>62.404000000000003</v>
      </c>
      <c r="K22" s="8">
        <v>23.651</v>
      </c>
      <c r="L22" s="8">
        <v>46.006</v>
      </c>
      <c r="M22" s="8">
        <v>15.676</v>
      </c>
      <c r="N22" s="8">
        <v>18.920000000000002</v>
      </c>
      <c r="O22" s="8">
        <v>21.817</v>
      </c>
      <c r="P22" s="8">
        <v>34.283999999999999</v>
      </c>
      <c r="Q22" s="8">
        <v>39.545000000000002</v>
      </c>
      <c r="R22" s="8">
        <v>23.353000000000002</v>
      </c>
      <c r="S22" s="8">
        <v>31.623999999999999</v>
      </c>
      <c r="T22" s="8">
        <v>36.289000000000001</v>
      </c>
      <c r="U22" s="8">
        <v>37.061999999999998</v>
      </c>
      <c r="V22" s="8">
        <v>14.452999999999999</v>
      </c>
      <c r="W22" s="8">
        <v>18.312999999999999</v>
      </c>
      <c r="X22" s="8">
        <v>20.27</v>
      </c>
      <c r="Y22" s="8">
        <v>11.090999999999999</v>
      </c>
      <c r="Z22" s="8">
        <v>44.582000000000001</v>
      </c>
      <c r="AA22" s="8">
        <v>37.661000000000001</v>
      </c>
      <c r="AB22" s="8">
        <v>16.658999999999999</v>
      </c>
      <c r="AC22" s="8">
        <v>24.158000000000001</v>
      </c>
      <c r="AD22" s="8">
        <v>18.146000000000001</v>
      </c>
      <c r="AE22" s="8">
        <v>8.5030000000000001</v>
      </c>
      <c r="AF22" s="8">
        <v>18.009</v>
      </c>
      <c r="AG22" s="8">
        <v>12.385999999999999</v>
      </c>
      <c r="AH22" s="8">
        <v>43.767000000000003</v>
      </c>
      <c r="AI22" s="1"/>
      <c r="AJ22" s="1"/>
      <c r="AK22" s="1"/>
      <c r="AL22" s="1"/>
      <c r="AM22" s="1"/>
      <c r="AN22" s="1"/>
      <c r="AO22" s="1"/>
      <c r="AP22" s="1"/>
      <c r="AQ22" s="1"/>
      <c r="AR22" s="1"/>
      <c r="AS22" s="1"/>
      <c r="AT22" s="1"/>
      <c r="AU22" s="1"/>
      <c r="AV22" s="1"/>
      <c r="AW22" s="1"/>
      <c r="AX22" s="1"/>
      <c r="AY22" s="1"/>
    </row>
    <row r="23" spans="1:51" ht="15" x14ac:dyDescent="0.25">
      <c r="A23" s="136">
        <v>45931</v>
      </c>
      <c r="B23" s="87"/>
      <c r="C23" s="87">
        <v>19</v>
      </c>
      <c r="D23" s="88">
        <v>23</v>
      </c>
      <c r="E23" s="8">
        <v>15.99</v>
      </c>
      <c r="F23" s="8">
        <v>21.556000000000001</v>
      </c>
      <c r="G23" s="8">
        <v>25.905999999999999</v>
      </c>
      <c r="H23" s="8">
        <v>27.577000000000002</v>
      </c>
      <c r="I23" s="8">
        <v>37.802999999999997</v>
      </c>
      <c r="J23" s="8">
        <v>51.222999999999999</v>
      </c>
      <c r="K23" s="8">
        <v>23.074999999999999</v>
      </c>
      <c r="L23" s="8">
        <v>21.605</v>
      </c>
      <c r="M23" s="8">
        <v>18.21</v>
      </c>
      <c r="N23" s="8">
        <v>15.08</v>
      </c>
      <c r="O23" s="8">
        <v>23.981999999999999</v>
      </c>
      <c r="P23" s="8">
        <v>18.045000000000002</v>
      </c>
      <c r="Q23" s="8">
        <v>43.040999999999997</v>
      </c>
      <c r="R23" s="8">
        <v>40.683</v>
      </c>
      <c r="S23" s="8">
        <v>80.284999999999997</v>
      </c>
      <c r="T23" s="8">
        <v>34.073</v>
      </c>
      <c r="U23" s="8">
        <v>22.428000000000001</v>
      </c>
      <c r="V23" s="8">
        <v>16.129000000000001</v>
      </c>
      <c r="W23" s="8">
        <v>21.135999999999999</v>
      </c>
      <c r="X23" s="8">
        <v>28.548999999999999</v>
      </c>
      <c r="Y23" s="8">
        <v>9.8829999999999991</v>
      </c>
      <c r="Z23" s="8">
        <v>31.780999999999999</v>
      </c>
      <c r="AA23" s="8">
        <v>44.201999999999998</v>
      </c>
      <c r="AB23" s="8">
        <v>19.704000000000001</v>
      </c>
      <c r="AC23" s="8">
        <v>17.219000000000001</v>
      </c>
      <c r="AD23" s="8">
        <v>17.016999999999999</v>
      </c>
      <c r="AE23" s="8">
        <v>11.067</v>
      </c>
      <c r="AF23" s="8">
        <v>12.615</v>
      </c>
      <c r="AG23" s="8">
        <v>12.699</v>
      </c>
      <c r="AH23" s="8">
        <v>19.395</v>
      </c>
      <c r="AI23" s="1"/>
      <c r="AJ23" s="1"/>
      <c r="AK23" s="1"/>
      <c r="AL23" s="1"/>
      <c r="AM23" s="1"/>
      <c r="AN23" s="1"/>
      <c r="AO23" s="1"/>
      <c r="AP23" s="1"/>
      <c r="AQ23" s="1"/>
      <c r="AR23" s="1"/>
      <c r="AS23" s="1"/>
      <c r="AT23" s="1"/>
      <c r="AU23" s="1"/>
      <c r="AV23" s="1"/>
      <c r="AW23" s="1"/>
      <c r="AX23" s="1"/>
      <c r="AY23" s="1"/>
    </row>
    <row r="24" spans="1:51" ht="15" x14ac:dyDescent="0.25">
      <c r="A24" s="136">
        <v>45962</v>
      </c>
      <c r="B24" s="87"/>
      <c r="C24" s="87">
        <v>16</v>
      </c>
      <c r="D24" s="88">
        <v>18</v>
      </c>
      <c r="E24" s="8">
        <v>13.340999999999999</v>
      </c>
      <c r="F24" s="8">
        <v>16.178999999999998</v>
      </c>
      <c r="G24" s="8">
        <v>19.571000000000002</v>
      </c>
      <c r="H24" s="8">
        <v>18.416</v>
      </c>
      <c r="I24" s="8">
        <v>20.571999999999999</v>
      </c>
      <c r="J24" s="8">
        <v>27.337</v>
      </c>
      <c r="K24" s="8">
        <v>20.047000000000001</v>
      </c>
      <c r="L24" s="8">
        <v>14.941000000000001</v>
      </c>
      <c r="M24" s="8">
        <v>14.895</v>
      </c>
      <c r="N24" s="8">
        <v>13.206</v>
      </c>
      <c r="O24" s="8">
        <v>14.204000000000001</v>
      </c>
      <c r="P24" s="8">
        <v>12.641</v>
      </c>
      <c r="Q24" s="8">
        <v>25.928999999999998</v>
      </c>
      <c r="R24" s="8">
        <v>25.577000000000002</v>
      </c>
      <c r="S24" s="8">
        <v>30.831</v>
      </c>
      <c r="T24" s="8">
        <v>20.63</v>
      </c>
      <c r="U24" s="8">
        <v>17.672000000000001</v>
      </c>
      <c r="V24" s="8">
        <v>15.961</v>
      </c>
      <c r="W24" s="8">
        <v>18.126000000000001</v>
      </c>
      <c r="X24" s="8">
        <v>20.678999999999998</v>
      </c>
      <c r="Y24" s="8">
        <v>9.39</v>
      </c>
      <c r="Z24" s="8">
        <v>19.227</v>
      </c>
      <c r="AA24" s="8">
        <v>21.54</v>
      </c>
      <c r="AB24" s="8">
        <v>15.819000000000001</v>
      </c>
      <c r="AC24" s="8">
        <v>12.927</v>
      </c>
      <c r="AD24" s="8">
        <v>13.342000000000001</v>
      </c>
      <c r="AE24" s="8">
        <v>10.054</v>
      </c>
      <c r="AF24" s="8">
        <v>11.923</v>
      </c>
      <c r="AG24" s="8">
        <v>13.772</v>
      </c>
      <c r="AH24" s="8">
        <v>14.367000000000001</v>
      </c>
      <c r="AI24" s="1"/>
      <c r="AJ24" s="1"/>
      <c r="AK24" s="1"/>
      <c r="AL24" s="1"/>
      <c r="AM24" s="1"/>
      <c r="AN24" s="1"/>
      <c r="AO24" s="1"/>
      <c r="AP24" s="1"/>
      <c r="AQ24" s="1"/>
      <c r="AR24" s="1"/>
      <c r="AS24" s="1"/>
      <c r="AT24" s="1"/>
      <c r="AU24" s="1"/>
      <c r="AV24" s="1"/>
      <c r="AW24" s="1"/>
      <c r="AX24" s="1"/>
      <c r="AY24" s="1"/>
    </row>
    <row r="25" spans="1:51" ht="15" x14ac:dyDescent="0.25">
      <c r="A25" s="136">
        <v>45992</v>
      </c>
      <c r="B25" s="87"/>
      <c r="C25" s="87">
        <v>15</v>
      </c>
      <c r="D25" s="88">
        <v>15</v>
      </c>
      <c r="E25" s="8">
        <v>12.231</v>
      </c>
      <c r="F25" s="8">
        <v>14.502000000000001</v>
      </c>
      <c r="G25" s="8">
        <v>14.250999999999999</v>
      </c>
      <c r="H25" s="8">
        <v>15.734999999999999</v>
      </c>
      <c r="I25" s="8">
        <v>15.518000000000001</v>
      </c>
      <c r="J25" s="8">
        <v>18.367999999999999</v>
      </c>
      <c r="K25" s="8">
        <v>16.491</v>
      </c>
      <c r="L25" s="8">
        <v>13.407</v>
      </c>
      <c r="M25" s="8">
        <v>12.433999999999999</v>
      </c>
      <c r="N25" s="8">
        <v>11.891</v>
      </c>
      <c r="O25" s="8">
        <v>11.407999999999999</v>
      </c>
      <c r="P25" s="8">
        <v>11.972</v>
      </c>
      <c r="Q25" s="8">
        <v>17.263999999999999</v>
      </c>
      <c r="R25" s="8">
        <v>17.577000000000002</v>
      </c>
      <c r="S25" s="8">
        <v>18.25</v>
      </c>
      <c r="T25" s="8">
        <v>16.145</v>
      </c>
      <c r="U25" s="8">
        <v>15.093</v>
      </c>
      <c r="V25" s="8">
        <v>12.659000000000001</v>
      </c>
      <c r="W25" s="8">
        <v>13.707000000000001</v>
      </c>
      <c r="X25" s="8">
        <v>14.98</v>
      </c>
      <c r="Y25" s="8">
        <v>10.012</v>
      </c>
      <c r="Z25" s="8">
        <v>14.346</v>
      </c>
      <c r="AA25" s="8">
        <v>16.475000000000001</v>
      </c>
      <c r="AB25" s="8">
        <v>13.1</v>
      </c>
      <c r="AC25" s="8">
        <v>12.195</v>
      </c>
      <c r="AD25" s="8">
        <v>12.561999999999999</v>
      </c>
      <c r="AE25" s="8">
        <v>8.7620000000000005</v>
      </c>
      <c r="AF25" s="8">
        <v>12.481999999999999</v>
      </c>
      <c r="AG25" s="8">
        <v>12.116</v>
      </c>
      <c r="AH25" s="8">
        <v>12.481999999999999</v>
      </c>
      <c r="AI25" s="1"/>
      <c r="AJ25" s="1"/>
      <c r="AK25" s="1"/>
      <c r="AL25" s="1"/>
      <c r="AM25" s="1"/>
      <c r="AN25" s="1"/>
      <c r="AO25" s="1"/>
      <c r="AP25" s="1"/>
      <c r="AQ25" s="1"/>
      <c r="AR25" s="1"/>
      <c r="AS25" s="1"/>
      <c r="AT25" s="1"/>
      <c r="AU25" s="1"/>
      <c r="AV25" s="1"/>
      <c r="AW25" s="1"/>
      <c r="AX25" s="1"/>
      <c r="AY25" s="1"/>
    </row>
    <row r="26" spans="1:51" ht="15" x14ac:dyDescent="0.25">
      <c r="A26" s="136">
        <v>46023</v>
      </c>
      <c r="B26" s="87"/>
      <c r="C26" s="87">
        <v>13</v>
      </c>
      <c r="D26" s="88">
        <v>13</v>
      </c>
      <c r="E26" s="8">
        <v>11.566000000000001</v>
      </c>
      <c r="F26" s="8">
        <v>13.677</v>
      </c>
      <c r="G26" s="8">
        <v>12.558</v>
      </c>
      <c r="H26" s="8">
        <v>14.478</v>
      </c>
      <c r="I26" s="8">
        <v>13.021000000000001</v>
      </c>
      <c r="J26" s="8">
        <v>15.348000000000001</v>
      </c>
      <c r="K26" s="8">
        <v>13.776</v>
      </c>
      <c r="L26" s="8">
        <v>13.164</v>
      </c>
      <c r="M26" s="8">
        <v>11.569000000000001</v>
      </c>
      <c r="N26" s="8">
        <v>11.670999999999999</v>
      </c>
      <c r="O26" s="8">
        <v>10.369</v>
      </c>
      <c r="P26" s="8">
        <v>10.961</v>
      </c>
      <c r="Q26" s="8">
        <v>16.456</v>
      </c>
      <c r="R26" s="8">
        <v>15.419</v>
      </c>
      <c r="S26" s="8">
        <v>13.96</v>
      </c>
      <c r="T26" s="8">
        <v>13.465999999999999</v>
      </c>
      <c r="U26" s="8">
        <v>13.523999999999999</v>
      </c>
      <c r="V26" s="8">
        <v>11.478</v>
      </c>
      <c r="W26" s="8">
        <v>11.978</v>
      </c>
      <c r="X26" s="8">
        <v>13.622</v>
      </c>
      <c r="Y26" s="8">
        <v>10.096</v>
      </c>
      <c r="Z26" s="8">
        <v>12.273999999999999</v>
      </c>
      <c r="AA26" s="8">
        <v>14.087999999999999</v>
      </c>
      <c r="AB26" s="8">
        <v>11.506</v>
      </c>
      <c r="AC26" s="8">
        <v>12.01</v>
      </c>
      <c r="AD26" s="8">
        <v>12.090999999999999</v>
      </c>
      <c r="AE26" s="8">
        <v>8.4930000000000003</v>
      </c>
      <c r="AF26" s="8">
        <v>12.122</v>
      </c>
      <c r="AG26" s="8">
        <v>10.836</v>
      </c>
      <c r="AH26" s="8">
        <v>11.378</v>
      </c>
      <c r="AI26" s="1"/>
      <c r="AJ26" s="1"/>
      <c r="AK26" s="1"/>
      <c r="AL26" s="1"/>
      <c r="AM26" s="1"/>
      <c r="AN26" s="1"/>
      <c r="AO26" s="1"/>
      <c r="AP26" s="1"/>
      <c r="AQ26" s="1"/>
      <c r="AR26" s="1"/>
      <c r="AS26" s="1"/>
      <c r="AT26" s="1"/>
      <c r="AU26" s="1"/>
      <c r="AV26" s="1"/>
      <c r="AW26" s="1"/>
      <c r="AX26" s="1"/>
      <c r="AY26" s="1"/>
    </row>
    <row r="27" spans="1:51" ht="15" x14ac:dyDescent="0.25">
      <c r="A27" s="136">
        <v>46054</v>
      </c>
      <c r="B27" s="87"/>
      <c r="C27" s="87">
        <v>12</v>
      </c>
      <c r="D27" s="88">
        <v>12</v>
      </c>
      <c r="E27" s="8">
        <v>10.327999999999999</v>
      </c>
      <c r="F27" s="8">
        <v>11.667</v>
      </c>
      <c r="G27" s="8">
        <v>13.276</v>
      </c>
      <c r="H27" s="8">
        <v>15.702</v>
      </c>
      <c r="I27" s="8">
        <v>10.943</v>
      </c>
      <c r="J27" s="8">
        <v>12.715</v>
      </c>
      <c r="K27" s="8">
        <v>12.805</v>
      </c>
      <c r="L27" s="8">
        <v>12.438000000000001</v>
      </c>
      <c r="M27" s="8">
        <v>9.9740000000000002</v>
      </c>
      <c r="N27" s="8">
        <v>10.276</v>
      </c>
      <c r="O27" s="8">
        <v>9.5389999999999997</v>
      </c>
      <c r="P27" s="8">
        <v>9.7010000000000005</v>
      </c>
      <c r="Q27" s="8">
        <v>14.272</v>
      </c>
      <c r="R27" s="8">
        <v>12.614000000000001</v>
      </c>
      <c r="S27" s="8">
        <v>13.157999999999999</v>
      </c>
      <c r="T27" s="8">
        <v>10.824</v>
      </c>
      <c r="U27" s="8">
        <v>12.504</v>
      </c>
      <c r="V27" s="8">
        <v>9.7249999999999996</v>
      </c>
      <c r="W27" s="8">
        <v>10.163</v>
      </c>
      <c r="X27" s="8">
        <v>10.706</v>
      </c>
      <c r="Y27" s="8">
        <v>9.8940000000000001</v>
      </c>
      <c r="Z27" s="8">
        <v>12.025</v>
      </c>
      <c r="AA27" s="8">
        <v>15.762</v>
      </c>
      <c r="AB27" s="8">
        <v>12.378</v>
      </c>
      <c r="AC27" s="8">
        <v>13.673999999999999</v>
      </c>
      <c r="AD27" s="8">
        <v>11.712</v>
      </c>
      <c r="AE27" s="8">
        <v>7.53</v>
      </c>
      <c r="AF27" s="8">
        <v>10.827999999999999</v>
      </c>
      <c r="AG27" s="8">
        <v>9.8970000000000002</v>
      </c>
      <c r="AH27" s="8">
        <v>10.222</v>
      </c>
      <c r="AI27" s="1"/>
      <c r="AJ27" s="1"/>
      <c r="AK27" s="1"/>
      <c r="AL27" s="1"/>
      <c r="AM27" s="1"/>
      <c r="AN27" s="1"/>
      <c r="AO27" s="1"/>
      <c r="AP27" s="1"/>
      <c r="AQ27" s="1"/>
      <c r="AR27" s="1"/>
      <c r="AS27" s="1"/>
      <c r="AT27" s="1"/>
      <c r="AU27" s="1"/>
      <c r="AV27" s="1"/>
      <c r="AW27" s="1"/>
      <c r="AX27" s="1"/>
      <c r="AY27" s="1"/>
    </row>
    <row r="28" spans="1:51" ht="15" x14ac:dyDescent="0.25">
      <c r="A28" s="136">
        <v>46082</v>
      </c>
      <c r="B28" s="87"/>
      <c r="C28" s="87">
        <v>23</v>
      </c>
      <c r="D28" s="88">
        <v>23</v>
      </c>
      <c r="E28" s="8">
        <v>15.884</v>
      </c>
      <c r="F28" s="8">
        <v>21.49</v>
      </c>
      <c r="G28" s="8">
        <v>31.852</v>
      </c>
      <c r="H28" s="8">
        <v>19.164999999999999</v>
      </c>
      <c r="I28" s="8">
        <v>36.542000000000002</v>
      </c>
      <c r="J28" s="8">
        <v>21.616</v>
      </c>
      <c r="K28" s="8">
        <v>19.457000000000001</v>
      </c>
      <c r="L28" s="8">
        <v>16.785</v>
      </c>
      <c r="M28" s="8">
        <v>17.669</v>
      </c>
      <c r="N28" s="8">
        <v>13.215999999999999</v>
      </c>
      <c r="O28" s="8">
        <v>13.739000000000001</v>
      </c>
      <c r="P28" s="8">
        <v>31.335999999999999</v>
      </c>
      <c r="Q28" s="8">
        <v>26.779</v>
      </c>
      <c r="R28" s="8">
        <v>16.423999999999999</v>
      </c>
      <c r="S28" s="8">
        <v>45.472999999999999</v>
      </c>
      <c r="T28" s="8">
        <v>13.753</v>
      </c>
      <c r="U28" s="8">
        <v>21.815999999999999</v>
      </c>
      <c r="V28" s="8">
        <v>11.303000000000001</v>
      </c>
      <c r="W28" s="8">
        <v>15.977</v>
      </c>
      <c r="X28" s="8">
        <v>19.010999999999999</v>
      </c>
      <c r="Y28" s="8">
        <v>12.634</v>
      </c>
      <c r="Z28" s="8">
        <v>17.016999999999999</v>
      </c>
      <c r="AA28" s="8">
        <v>29.510999999999999</v>
      </c>
      <c r="AB28" s="8">
        <v>19.024000000000001</v>
      </c>
      <c r="AC28" s="8">
        <v>38.133000000000003</v>
      </c>
      <c r="AD28" s="8">
        <v>13.702999999999999</v>
      </c>
      <c r="AE28" s="8">
        <v>10.894</v>
      </c>
      <c r="AF28" s="8">
        <v>16.471</v>
      </c>
      <c r="AG28" s="8">
        <v>11.71</v>
      </c>
      <c r="AH28" s="8">
        <v>15.333</v>
      </c>
      <c r="AI28" s="1"/>
      <c r="AJ28" s="1"/>
      <c r="AK28" s="1"/>
      <c r="AL28" s="1"/>
      <c r="AM28" s="1"/>
      <c r="AN28" s="1"/>
      <c r="AO28" s="1"/>
      <c r="AP28" s="1"/>
      <c r="AQ28" s="1"/>
      <c r="AR28" s="1"/>
      <c r="AS28" s="1"/>
      <c r="AT28" s="1"/>
      <c r="AU28" s="1"/>
      <c r="AV28" s="1"/>
      <c r="AW28" s="1"/>
      <c r="AX28" s="1"/>
      <c r="AY28" s="1"/>
    </row>
    <row r="29" spans="1:51" ht="15" x14ac:dyDescent="0.25">
      <c r="A29" s="136">
        <v>46113</v>
      </c>
      <c r="B29" s="87"/>
      <c r="C29" s="87">
        <v>51</v>
      </c>
      <c r="D29" s="88">
        <v>51</v>
      </c>
      <c r="E29" s="8">
        <v>43.704999999999998</v>
      </c>
      <c r="F29" s="8">
        <v>56.914999999999999</v>
      </c>
      <c r="G29" s="8">
        <v>36.51</v>
      </c>
      <c r="H29" s="8">
        <v>38.981999999999999</v>
      </c>
      <c r="I29" s="8">
        <v>65.343999999999994</v>
      </c>
      <c r="J29" s="8">
        <v>43.634</v>
      </c>
      <c r="K29" s="8">
        <v>41.396000000000001</v>
      </c>
      <c r="L29" s="8">
        <v>47.628999999999998</v>
      </c>
      <c r="M29" s="8">
        <v>53.688000000000002</v>
      </c>
      <c r="N29" s="8">
        <v>37.619</v>
      </c>
      <c r="O29" s="8">
        <v>33.694000000000003</v>
      </c>
      <c r="P29" s="8">
        <v>86.757000000000005</v>
      </c>
      <c r="Q29" s="8">
        <v>75.03</v>
      </c>
      <c r="R29" s="8">
        <v>51.523000000000003</v>
      </c>
      <c r="S29" s="8">
        <v>67.858000000000004</v>
      </c>
      <c r="T29" s="8">
        <v>34.686999999999998</v>
      </c>
      <c r="U29" s="8">
        <v>40.203000000000003</v>
      </c>
      <c r="V29" s="8">
        <v>27.652999999999999</v>
      </c>
      <c r="W29" s="8">
        <v>36.049999999999997</v>
      </c>
      <c r="X29" s="8">
        <v>74.819000000000003</v>
      </c>
      <c r="Y29" s="8">
        <v>18.483000000000001</v>
      </c>
      <c r="Z29" s="8">
        <v>45.67</v>
      </c>
      <c r="AA29" s="8">
        <v>44.177</v>
      </c>
      <c r="AB29" s="8">
        <v>38.024000000000001</v>
      </c>
      <c r="AC29" s="8">
        <v>78.468000000000004</v>
      </c>
      <c r="AD29" s="8">
        <v>28.841000000000001</v>
      </c>
      <c r="AE29" s="8">
        <v>41.037999999999997</v>
      </c>
      <c r="AF29" s="8">
        <v>25.257999999999999</v>
      </c>
      <c r="AG29" s="8">
        <v>20.274000000000001</v>
      </c>
      <c r="AH29" s="8">
        <v>58.57</v>
      </c>
      <c r="AI29" s="1"/>
      <c r="AJ29" s="1"/>
      <c r="AK29" s="1"/>
      <c r="AL29" s="1"/>
      <c r="AM29" s="1"/>
      <c r="AN29" s="1"/>
      <c r="AO29" s="1"/>
      <c r="AP29" s="1"/>
      <c r="AQ29" s="1"/>
      <c r="AR29" s="1"/>
      <c r="AS29" s="1"/>
      <c r="AT29" s="1"/>
      <c r="AU29" s="1"/>
      <c r="AV29" s="1"/>
      <c r="AW29" s="1"/>
      <c r="AX29" s="1"/>
      <c r="AY29" s="1"/>
    </row>
    <row r="30" spans="1:51" ht="15" x14ac:dyDescent="0.25">
      <c r="A30" s="136">
        <v>46143</v>
      </c>
      <c r="B30" s="87"/>
      <c r="C30" s="87">
        <v>135</v>
      </c>
      <c r="D30" s="88">
        <v>135</v>
      </c>
      <c r="E30" s="8">
        <v>203.81700000000001</v>
      </c>
      <c r="F30" s="8">
        <v>153.124</v>
      </c>
      <c r="G30" s="8">
        <v>103.41</v>
      </c>
      <c r="H30" s="8">
        <v>142.19900000000001</v>
      </c>
      <c r="I30" s="8">
        <v>194.637</v>
      </c>
      <c r="J30" s="8">
        <v>143.22</v>
      </c>
      <c r="K30" s="8">
        <v>147.071</v>
      </c>
      <c r="L30" s="8">
        <v>123.44499999999999</v>
      </c>
      <c r="M30" s="8">
        <v>227.078</v>
      </c>
      <c r="N30" s="8">
        <v>51.017000000000003</v>
      </c>
      <c r="O30" s="8">
        <v>108.758</v>
      </c>
      <c r="P30" s="8">
        <v>149.048</v>
      </c>
      <c r="Q30" s="8">
        <v>224.66</v>
      </c>
      <c r="R30" s="8">
        <v>125.908</v>
      </c>
      <c r="S30" s="8">
        <v>151.06100000000001</v>
      </c>
      <c r="T30" s="8">
        <v>176.27500000000001</v>
      </c>
      <c r="U30" s="8">
        <v>206.81800000000001</v>
      </c>
      <c r="V30" s="8">
        <v>83.055000000000007</v>
      </c>
      <c r="W30" s="8">
        <v>121.718</v>
      </c>
      <c r="X30" s="8">
        <v>114.56100000000001</v>
      </c>
      <c r="Y30" s="8">
        <v>76.152000000000001</v>
      </c>
      <c r="Z30" s="8">
        <v>109.559</v>
      </c>
      <c r="AA30" s="8">
        <v>91.028000000000006</v>
      </c>
      <c r="AB30" s="8">
        <v>100.614</v>
      </c>
      <c r="AC30" s="8">
        <v>143.572</v>
      </c>
      <c r="AD30" s="8">
        <v>72.656000000000006</v>
      </c>
      <c r="AE30" s="8">
        <v>127.018</v>
      </c>
      <c r="AF30" s="8">
        <v>115.90300000000001</v>
      </c>
      <c r="AG30" s="8">
        <v>69.799000000000007</v>
      </c>
      <c r="AH30" s="8">
        <v>160.054</v>
      </c>
      <c r="AI30" s="1"/>
      <c r="AJ30" s="1"/>
      <c r="AK30" s="1"/>
      <c r="AL30" s="1"/>
      <c r="AM30" s="1"/>
      <c r="AN30" s="1"/>
      <c r="AO30" s="1"/>
      <c r="AP30" s="1"/>
      <c r="AQ30" s="1"/>
      <c r="AR30" s="1"/>
      <c r="AS30" s="1"/>
      <c r="AT30" s="1"/>
      <c r="AU30" s="1"/>
      <c r="AV30" s="1"/>
      <c r="AW30" s="1"/>
      <c r="AX30" s="1"/>
      <c r="AY30" s="1"/>
    </row>
    <row r="31" spans="1:51" ht="15" x14ac:dyDescent="0.25">
      <c r="A31" s="136">
        <v>46174</v>
      </c>
      <c r="B31" s="87"/>
      <c r="C31" s="87">
        <v>144</v>
      </c>
      <c r="D31" s="88">
        <v>144</v>
      </c>
      <c r="E31" s="8">
        <v>232.30699999999999</v>
      </c>
      <c r="F31" s="8">
        <v>148.82499999999999</v>
      </c>
      <c r="G31" s="8">
        <v>256.65800000000002</v>
      </c>
      <c r="H31" s="8">
        <v>96.480999999999995</v>
      </c>
      <c r="I31" s="8">
        <v>256.858</v>
      </c>
      <c r="J31" s="8">
        <v>126.771</v>
      </c>
      <c r="K31" s="8">
        <v>215.489</v>
      </c>
      <c r="L31" s="8">
        <v>77.849999999999994</v>
      </c>
      <c r="M31" s="8">
        <v>130.99799999999999</v>
      </c>
      <c r="N31" s="8">
        <v>29.998000000000001</v>
      </c>
      <c r="O31" s="8">
        <v>90.558000000000007</v>
      </c>
      <c r="P31" s="8">
        <v>96.881</v>
      </c>
      <c r="Q31" s="8">
        <v>217.67</v>
      </c>
      <c r="R31" s="8">
        <v>83.468999999999994</v>
      </c>
      <c r="S31" s="8">
        <v>119.387</v>
      </c>
      <c r="T31" s="8">
        <v>215.02600000000001</v>
      </c>
      <c r="U31" s="8">
        <v>115.542</v>
      </c>
      <c r="V31" s="8">
        <v>144.64699999999999</v>
      </c>
      <c r="W31" s="8">
        <v>220.333</v>
      </c>
      <c r="X31" s="8">
        <v>49.451999999999998</v>
      </c>
      <c r="Y31" s="8">
        <v>62.904000000000003</v>
      </c>
      <c r="Z31" s="8">
        <v>151.345</v>
      </c>
      <c r="AA31" s="8">
        <v>183.93799999999999</v>
      </c>
      <c r="AB31" s="8">
        <v>168.09</v>
      </c>
      <c r="AC31" s="8">
        <v>168.928</v>
      </c>
      <c r="AD31" s="8">
        <v>30.803000000000001</v>
      </c>
      <c r="AE31" s="8">
        <v>255.482</v>
      </c>
      <c r="AF31" s="8">
        <v>91.802000000000007</v>
      </c>
      <c r="AG31" s="8">
        <v>149.23400000000001</v>
      </c>
      <c r="AH31" s="8">
        <v>111.857</v>
      </c>
      <c r="AI31" s="1"/>
      <c r="AJ31" s="1"/>
      <c r="AK31" s="1"/>
      <c r="AL31" s="1"/>
      <c r="AM31" s="1"/>
      <c r="AN31" s="1"/>
      <c r="AO31" s="1"/>
      <c r="AP31" s="1"/>
      <c r="AQ31" s="1"/>
      <c r="AR31" s="1"/>
      <c r="AS31" s="1"/>
      <c r="AT31" s="1"/>
      <c r="AU31" s="1"/>
      <c r="AV31" s="1"/>
      <c r="AW31" s="1"/>
      <c r="AX31" s="1"/>
      <c r="AY31" s="1"/>
    </row>
    <row r="32" spans="1:51" ht="15" x14ac:dyDescent="0.25">
      <c r="A32" s="136">
        <v>46204</v>
      </c>
      <c r="B32" s="87"/>
      <c r="C32" s="87">
        <v>51</v>
      </c>
      <c r="D32" s="88">
        <v>51</v>
      </c>
      <c r="E32" s="8">
        <v>92.468999999999994</v>
      </c>
      <c r="F32" s="8">
        <v>39.183999999999997</v>
      </c>
      <c r="G32" s="8">
        <v>211.03399999999999</v>
      </c>
      <c r="H32" s="8">
        <v>42.701000000000001</v>
      </c>
      <c r="I32" s="8">
        <v>93.147999999999996</v>
      </c>
      <c r="J32" s="8">
        <v>74.111999999999995</v>
      </c>
      <c r="K32" s="8">
        <v>147.46299999999999</v>
      </c>
      <c r="L32" s="8">
        <v>24.443999999999999</v>
      </c>
      <c r="M32" s="8">
        <v>54.58</v>
      </c>
      <c r="N32" s="8">
        <v>12.868</v>
      </c>
      <c r="O32" s="8">
        <v>27.398</v>
      </c>
      <c r="P32" s="8">
        <v>37.521000000000001</v>
      </c>
      <c r="Q32" s="8">
        <v>87</v>
      </c>
      <c r="R32" s="8">
        <v>48.622</v>
      </c>
      <c r="S32" s="8">
        <v>47.466999999999999</v>
      </c>
      <c r="T32" s="8">
        <v>84.790999999999997</v>
      </c>
      <c r="U32" s="8">
        <v>51.408000000000001</v>
      </c>
      <c r="V32" s="8">
        <v>42.148000000000003</v>
      </c>
      <c r="W32" s="8">
        <v>88.790999999999997</v>
      </c>
      <c r="X32" s="8">
        <v>20.254000000000001</v>
      </c>
      <c r="Y32" s="8">
        <v>25.396999999999998</v>
      </c>
      <c r="Z32" s="8">
        <v>48.043999999999997</v>
      </c>
      <c r="AA32" s="8">
        <v>60.886000000000003</v>
      </c>
      <c r="AB32" s="8">
        <v>50.99</v>
      </c>
      <c r="AC32" s="8">
        <v>54.043999999999997</v>
      </c>
      <c r="AD32" s="8">
        <v>13.618</v>
      </c>
      <c r="AE32" s="8">
        <v>117.896</v>
      </c>
      <c r="AF32" s="8">
        <v>31.792000000000002</v>
      </c>
      <c r="AG32" s="8">
        <v>95.83</v>
      </c>
      <c r="AH32" s="8">
        <v>62.798000000000002</v>
      </c>
      <c r="AI32" s="1"/>
      <c r="AJ32" s="1"/>
      <c r="AK32" s="1"/>
      <c r="AL32" s="1"/>
      <c r="AM32" s="1"/>
      <c r="AN32" s="1"/>
      <c r="AO32" s="1"/>
      <c r="AP32" s="1"/>
      <c r="AQ32" s="1"/>
      <c r="AR32" s="1"/>
      <c r="AS32" s="1"/>
      <c r="AT32" s="1"/>
      <c r="AU32" s="1"/>
      <c r="AV32" s="1"/>
      <c r="AW32" s="1"/>
      <c r="AX32" s="1"/>
      <c r="AY32" s="1"/>
    </row>
    <row r="33" spans="1:51" ht="15" x14ac:dyDescent="0.25">
      <c r="A33" s="136">
        <v>46235</v>
      </c>
      <c r="B33" s="87"/>
      <c r="C33" s="87">
        <v>29</v>
      </c>
      <c r="D33" s="88">
        <v>29</v>
      </c>
      <c r="E33" s="8">
        <v>36.476999999999997</v>
      </c>
      <c r="F33" s="8">
        <v>19.446000000000002</v>
      </c>
      <c r="G33" s="8">
        <v>72.058999999999997</v>
      </c>
      <c r="H33" s="8">
        <v>19.420000000000002</v>
      </c>
      <c r="I33" s="8">
        <v>74.962000000000003</v>
      </c>
      <c r="J33" s="8">
        <v>30.081</v>
      </c>
      <c r="K33" s="8">
        <v>90.265000000000001</v>
      </c>
      <c r="L33" s="8">
        <v>16.001000000000001</v>
      </c>
      <c r="M33" s="8">
        <v>36.655999999999999</v>
      </c>
      <c r="N33" s="8">
        <v>9.6199999999999992</v>
      </c>
      <c r="O33" s="8">
        <v>19.277000000000001</v>
      </c>
      <c r="P33" s="8">
        <v>18.972000000000001</v>
      </c>
      <c r="Q33" s="8">
        <v>41.262999999999998</v>
      </c>
      <c r="R33" s="8">
        <v>34.679000000000002</v>
      </c>
      <c r="S33" s="8">
        <v>40.018000000000001</v>
      </c>
      <c r="T33" s="8">
        <v>32.737000000000002</v>
      </c>
      <c r="U33" s="8">
        <v>21.634</v>
      </c>
      <c r="V33" s="8">
        <v>35.143999999999998</v>
      </c>
      <c r="W33" s="8">
        <v>29.001000000000001</v>
      </c>
      <c r="X33" s="8">
        <v>13.785</v>
      </c>
      <c r="Y33" s="8">
        <v>27.463000000000001</v>
      </c>
      <c r="Z33" s="8">
        <v>30.911999999999999</v>
      </c>
      <c r="AA33" s="8">
        <v>25.309000000000001</v>
      </c>
      <c r="AB33" s="8">
        <v>33.265999999999998</v>
      </c>
      <c r="AC33" s="8">
        <v>32.527000000000001</v>
      </c>
      <c r="AD33" s="8">
        <v>9.1419999999999995</v>
      </c>
      <c r="AE33" s="8">
        <v>34.734000000000002</v>
      </c>
      <c r="AF33" s="8">
        <v>17.379000000000001</v>
      </c>
      <c r="AG33" s="8">
        <v>36.686</v>
      </c>
      <c r="AH33" s="8">
        <v>37.179000000000002</v>
      </c>
      <c r="AI33" s="1"/>
      <c r="AJ33" s="1"/>
      <c r="AK33" s="1"/>
      <c r="AL33" s="1"/>
      <c r="AM33" s="1"/>
      <c r="AN33" s="1"/>
      <c r="AO33" s="1"/>
      <c r="AP33" s="1"/>
      <c r="AQ33" s="1"/>
      <c r="AR33" s="1"/>
      <c r="AS33" s="1"/>
      <c r="AT33" s="1"/>
      <c r="AU33" s="1"/>
      <c r="AV33" s="1"/>
      <c r="AW33" s="1"/>
      <c r="AX33" s="1"/>
      <c r="AY33" s="1"/>
    </row>
    <row r="34" spans="1:51" ht="15" x14ac:dyDescent="0.25">
      <c r="A34" s="136">
        <v>46266</v>
      </c>
      <c r="B34" s="87"/>
      <c r="C34" s="87">
        <v>26</v>
      </c>
      <c r="D34" s="88">
        <v>26</v>
      </c>
      <c r="E34" s="8">
        <v>34.466000000000001</v>
      </c>
      <c r="F34" s="8">
        <v>30.475999999999999</v>
      </c>
      <c r="G34" s="8">
        <v>37.262999999999998</v>
      </c>
      <c r="H34" s="8">
        <v>21.533999999999999</v>
      </c>
      <c r="I34" s="8">
        <v>62.420999999999999</v>
      </c>
      <c r="J34" s="8">
        <v>24.343</v>
      </c>
      <c r="K34" s="8">
        <v>46.149000000000001</v>
      </c>
      <c r="L34" s="8">
        <v>15.842000000000001</v>
      </c>
      <c r="M34" s="8">
        <v>19.273</v>
      </c>
      <c r="N34" s="8">
        <v>22.390999999999998</v>
      </c>
      <c r="O34" s="8">
        <v>34.037999999999997</v>
      </c>
      <c r="P34" s="8">
        <v>39.552</v>
      </c>
      <c r="Q34" s="8">
        <v>23.446000000000002</v>
      </c>
      <c r="R34" s="8">
        <v>32.860999999999997</v>
      </c>
      <c r="S34" s="8">
        <v>35.945999999999998</v>
      </c>
      <c r="T34" s="8">
        <v>37.281999999999996</v>
      </c>
      <c r="U34" s="8">
        <v>15.351000000000001</v>
      </c>
      <c r="V34" s="8">
        <v>18.68</v>
      </c>
      <c r="W34" s="8">
        <v>20.388000000000002</v>
      </c>
      <c r="X34" s="8">
        <v>11.193</v>
      </c>
      <c r="Y34" s="8">
        <v>45.058</v>
      </c>
      <c r="Z34" s="8">
        <v>37.482999999999997</v>
      </c>
      <c r="AA34" s="8">
        <v>16.791</v>
      </c>
      <c r="AB34" s="8">
        <v>24.14</v>
      </c>
      <c r="AC34" s="8">
        <v>18.332000000000001</v>
      </c>
      <c r="AD34" s="8">
        <v>9.4559999999999995</v>
      </c>
      <c r="AE34" s="8">
        <v>17.907</v>
      </c>
      <c r="AF34" s="8">
        <v>12.711</v>
      </c>
      <c r="AG34" s="8">
        <v>44.076000000000001</v>
      </c>
      <c r="AH34" s="8">
        <v>25.015999999999998</v>
      </c>
      <c r="AI34" s="1"/>
      <c r="AJ34" s="1"/>
      <c r="AK34" s="1"/>
      <c r="AL34" s="1"/>
      <c r="AM34" s="1"/>
      <c r="AN34" s="1"/>
      <c r="AO34" s="1"/>
      <c r="AP34" s="1"/>
      <c r="AQ34" s="1"/>
      <c r="AR34" s="1"/>
      <c r="AS34" s="1"/>
      <c r="AT34" s="1"/>
      <c r="AU34" s="1"/>
      <c r="AV34" s="1"/>
      <c r="AW34" s="1"/>
      <c r="AX34" s="1"/>
      <c r="AY34" s="1"/>
    </row>
    <row r="35" spans="1:51" ht="15" x14ac:dyDescent="0.25">
      <c r="A35" s="136">
        <v>46296</v>
      </c>
      <c r="B35" s="87"/>
      <c r="C35" s="87">
        <v>19</v>
      </c>
      <c r="D35" s="88">
        <v>23</v>
      </c>
      <c r="E35" s="8">
        <v>21.821999999999999</v>
      </c>
      <c r="F35" s="8">
        <v>26.981000000000002</v>
      </c>
      <c r="G35" s="8">
        <v>27.646999999999998</v>
      </c>
      <c r="H35" s="8">
        <v>38.545000000000002</v>
      </c>
      <c r="I35" s="8">
        <v>52.579000000000001</v>
      </c>
      <c r="J35" s="8">
        <v>23.908999999999999</v>
      </c>
      <c r="K35" s="8">
        <v>21.716000000000001</v>
      </c>
      <c r="L35" s="8">
        <v>18.408000000000001</v>
      </c>
      <c r="M35" s="8">
        <v>15.132</v>
      </c>
      <c r="N35" s="8">
        <v>24.553000000000001</v>
      </c>
      <c r="O35" s="8">
        <v>17.893000000000001</v>
      </c>
      <c r="P35" s="8">
        <v>43.054000000000002</v>
      </c>
      <c r="Q35" s="8">
        <v>41.054000000000002</v>
      </c>
      <c r="R35" s="8">
        <v>82.180999999999997</v>
      </c>
      <c r="S35" s="8">
        <v>33.770000000000003</v>
      </c>
      <c r="T35" s="8">
        <v>22.584</v>
      </c>
      <c r="U35" s="8">
        <v>16.908999999999999</v>
      </c>
      <c r="V35" s="8">
        <v>21.536000000000001</v>
      </c>
      <c r="W35" s="8">
        <v>28.712</v>
      </c>
      <c r="X35" s="8">
        <v>9.9939999999999998</v>
      </c>
      <c r="Y35" s="8">
        <v>32.951000000000001</v>
      </c>
      <c r="Z35" s="8">
        <v>44.027999999999999</v>
      </c>
      <c r="AA35" s="8">
        <v>19.876999999999999</v>
      </c>
      <c r="AB35" s="8">
        <v>17.199000000000002</v>
      </c>
      <c r="AC35" s="8">
        <v>17.440999999999999</v>
      </c>
      <c r="AD35" s="8">
        <v>12.15</v>
      </c>
      <c r="AE35" s="8">
        <v>12.497999999999999</v>
      </c>
      <c r="AF35" s="8">
        <v>13.013999999999999</v>
      </c>
      <c r="AG35" s="8">
        <v>19.952999999999999</v>
      </c>
      <c r="AH35" s="8">
        <v>15.875999999999999</v>
      </c>
      <c r="AI35" s="1"/>
      <c r="AJ35" s="1"/>
      <c r="AK35" s="1"/>
      <c r="AL35" s="1"/>
      <c r="AM35" s="1"/>
      <c r="AN35" s="1"/>
      <c r="AO35" s="1"/>
      <c r="AP35" s="1"/>
      <c r="AQ35" s="1"/>
      <c r="AR35" s="1"/>
      <c r="AS35" s="1"/>
      <c r="AT35" s="1"/>
      <c r="AU35" s="1"/>
      <c r="AV35" s="1"/>
      <c r="AW35" s="1"/>
      <c r="AX35" s="1"/>
      <c r="AY35" s="1"/>
    </row>
    <row r="36" spans="1:51" ht="15" x14ac:dyDescent="0.25">
      <c r="A36" s="136">
        <v>46327</v>
      </c>
      <c r="B36" s="87"/>
      <c r="C36" s="87">
        <v>16</v>
      </c>
      <c r="D36" s="88">
        <v>18</v>
      </c>
      <c r="E36">
        <v>16.457999999999998</v>
      </c>
      <c r="F36">
        <v>20.468</v>
      </c>
      <c r="G36">
        <v>18.472999999999999</v>
      </c>
      <c r="H36">
        <v>21.224</v>
      </c>
      <c r="I36">
        <v>27.948</v>
      </c>
      <c r="J36">
        <v>20.949000000000002</v>
      </c>
      <c r="K36">
        <v>15.039</v>
      </c>
      <c r="L36">
        <v>15.064</v>
      </c>
      <c r="M36">
        <v>13.454000000000001</v>
      </c>
      <c r="N36">
        <v>14.641</v>
      </c>
      <c r="O36">
        <v>12.515000000000001</v>
      </c>
      <c r="P36">
        <v>25.937999999999999</v>
      </c>
      <c r="Q36">
        <v>26.285</v>
      </c>
      <c r="R36">
        <v>31.881</v>
      </c>
      <c r="S36">
        <v>20.385000000000002</v>
      </c>
      <c r="T36">
        <v>17.800999999999998</v>
      </c>
      <c r="U36">
        <v>16.725000000000001</v>
      </c>
      <c r="V36">
        <v>18.457999999999998</v>
      </c>
      <c r="W36">
        <v>20.792000000000002</v>
      </c>
      <c r="X36">
        <v>9.4969999999999999</v>
      </c>
      <c r="Y36">
        <v>19.795000000000002</v>
      </c>
      <c r="Z36">
        <v>21.428999999999998</v>
      </c>
      <c r="AA36">
        <v>15.948</v>
      </c>
      <c r="AB36">
        <v>12.907999999999999</v>
      </c>
      <c r="AC36">
        <v>13.49</v>
      </c>
      <c r="AD36">
        <v>10.96</v>
      </c>
      <c r="AE36">
        <v>11.811999999999999</v>
      </c>
      <c r="AF36">
        <v>14.071999999999999</v>
      </c>
      <c r="AG36">
        <v>14.590999999999999</v>
      </c>
      <c r="AH36">
        <v>13.228999999999999</v>
      </c>
      <c r="AI36" s="1"/>
      <c r="AJ36" s="1"/>
      <c r="AK36" s="1"/>
      <c r="AL36" s="1"/>
      <c r="AM36" s="1"/>
      <c r="AN36" s="1"/>
      <c r="AO36" s="1"/>
      <c r="AP36" s="1"/>
      <c r="AQ36" s="1"/>
      <c r="AR36" s="1"/>
      <c r="AS36" s="1"/>
      <c r="AT36" s="1"/>
      <c r="AU36" s="1"/>
      <c r="AV36" s="1"/>
      <c r="AW36" s="1"/>
      <c r="AX36" s="1"/>
      <c r="AY36" s="1"/>
    </row>
    <row r="37" spans="1:51" ht="15" x14ac:dyDescent="0.25">
      <c r="A37" s="136">
        <v>46357</v>
      </c>
      <c r="B37" s="87"/>
      <c r="C37" s="87">
        <v>15</v>
      </c>
      <c r="D37" s="88">
        <v>15</v>
      </c>
      <c r="E37">
        <v>14.682</v>
      </c>
      <c r="F37">
        <v>15.07</v>
      </c>
      <c r="G37">
        <v>15.789</v>
      </c>
      <c r="H37">
        <v>16.042999999999999</v>
      </c>
      <c r="I37">
        <v>18.678999999999998</v>
      </c>
      <c r="J37">
        <v>17.222000000000001</v>
      </c>
      <c r="K37">
        <v>13.500999999999999</v>
      </c>
      <c r="L37">
        <v>12.582000000000001</v>
      </c>
      <c r="M37">
        <v>11.981999999999999</v>
      </c>
      <c r="N37">
        <v>11.803000000000001</v>
      </c>
      <c r="O37">
        <v>11.85</v>
      </c>
      <c r="P37">
        <v>17.260999999999999</v>
      </c>
      <c r="Q37">
        <v>17.925000000000001</v>
      </c>
      <c r="R37">
        <v>19.177</v>
      </c>
      <c r="S37">
        <v>15.874000000000001</v>
      </c>
      <c r="T37">
        <v>15.221</v>
      </c>
      <c r="U37">
        <v>13.448</v>
      </c>
      <c r="V37">
        <v>14.032999999999999</v>
      </c>
      <c r="W37">
        <v>15.08</v>
      </c>
      <c r="X37">
        <v>10.119999999999999</v>
      </c>
      <c r="Y37">
        <v>14.801</v>
      </c>
      <c r="Z37">
        <v>16.361000000000001</v>
      </c>
      <c r="AA37">
        <v>13.222</v>
      </c>
      <c r="AB37">
        <v>12.177</v>
      </c>
      <c r="AC37">
        <v>12.727</v>
      </c>
      <c r="AD37">
        <v>9.5820000000000007</v>
      </c>
      <c r="AE37">
        <v>12.371</v>
      </c>
      <c r="AF37">
        <v>12.401999999999999</v>
      </c>
      <c r="AG37">
        <v>12.7</v>
      </c>
      <c r="AH37">
        <v>12.129</v>
      </c>
      <c r="AI37" s="1"/>
      <c r="AJ37" s="1"/>
      <c r="AK37" s="1"/>
      <c r="AL37" s="1"/>
      <c r="AM37" s="1"/>
      <c r="AN37" s="1"/>
      <c r="AO37" s="1"/>
      <c r="AP37" s="1"/>
      <c r="AQ37" s="1"/>
      <c r="AR37" s="1"/>
      <c r="AS37" s="1"/>
      <c r="AT37" s="1"/>
      <c r="AU37" s="1"/>
      <c r="AV37" s="1"/>
      <c r="AW37" s="1"/>
      <c r="AX37" s="1"/>
      <c r="AY37" s="1"/>
    </row>
    <row r="38" spans="1:51" ht="15" x14ac:dyDescent="0.25">
      <c r="A38" s="136">
        <v>46388</v>
      </c>
      <c r="B38" s="87"/>
      <c r="C38" s="87">
        <v>13</v>
      </c>
      <c r="D38" s="88">
        <v>13</v>
      </c>
      <c r="E38">
        <v>13.789</v>
      </c>
      <c r="F38">
        <v>13.316000000000001</v>
      </c>
      <c r="G38">
        <v>14.532</v>
      </c>
      <c r="H38">
        <v>13.468999999999999</v>
      </c>
      <c r="I38">
        <v>15.519</v>
      </c>
      <c r="J38">
        <v>14.417999999999999</v>
      </c>
      <c r="K38">
        <v>13.257</v>
      </c>
      <c r="L38">
        <v>11.702</v>
      </c>
      <c r="M38">
        <v>11.73</v>
      </c>
      <c r="N38">
        <v>10.728</v>
      </c>
      <c r="O38">
        <v>10.852</v>
      </c>
      <c r="P38">
        <v>16.446000000000002</v>
      </c>
      <c r="Q38">
        <v>15.693</v>
      </c>
      <c r="R38">
        <v>14.836</v>
      </c>
      <c r="S38">
        <v>13.23</v>
      </c>
      <c r="T38">
        <v>13.645</v>
      </c>
      <c r="U38">
        <v>12.141</v>
      </c>
      <c r="V38">
        <v>12.273</v>
      </c>
      <c r="W38">
        <v>13.72</v>
      </c>
      <c r="X38">
        <v>10.223000000000001</v>
      </c>
      <c r="Y38">
        <v>12.593</v>
      </c>
      <c r="Z38">
        <v>13.983000000000001</v>
      </c>
      <c r="AA38">
        <v>11.61</v>
      </c>
      <c r="AB38">
        <v>11.992000000000001</v>
      </c>
      <c r="AC38">
        <v>12.188000000000001</v>
      </c>
      <c r="AD38">
        <v>9.26</v>
      </c>
      <c r="AE38">
        <v>12.02</v>
      </c>
      <c r="AF38">
        <v>11.093</v>
      </c>
      <c r="AG38">
        <v>11.516</v>
      </c>
      <c r="AH38">
        <v>11.473000000000001</v>
      </c>
      <c r="AI38" s="1"/>
      <c r="AJ38" s="1"/>
      <c r="AK38" s="1"/>
      <c r="AL38" s="1"/>
      <c r="AM38" s="1"/>
      <c r="AN38" s="1"/>
      <c r="AO38" s="1"/>
      <c r="AP38" s="1"/>
      <c r="AQ38" s="1"/>
      <c r="AR38" s="1"/>
      <c r="AS38" s="1"/>
      <c r="AT38" s="1"/>
      <c r="AU38" s="1"/>
      <c r="AV38" s="1"/>
      <c r="AW38" s="1"/>
      <c r="AX38" s="1"/>
      <c r="AY38" s="1"/>
    </row>
    <row r="39" spans="1:51" ht="15" x14ac:dyDescent="0.25">
      <c r="A39" s="136">
        <v>46419</v>
      </c>
      <c r="B39" s="87"/>
      <c r="C39" s="87">
        <v>12</v>
      </c>
      <c r="D39" s="88">
        <v>12</v>
      </c>
      <c r="E39">
        <v>11.781000000000001</v>
      </c>
      <c r="F39">
        <v>14.292999999999999</v>
      </c>
      <c r="G39">
        <v>15.775</v>
      </c>
      <c r="H39">
        <v>11.332000000000001</v>
      </c>
      <c r="I39">
        <v>12.845000000000001</v>
      </c>
      <c r="J39">
        <v>13.456</v>
      </c>
      <c r="K39">
        <v>12.534000000000001</v>
      </c>
      <c r="L39">
        <v>10.090999999999999</v>
      </c>
      <c r="M39">
        <v>10.314</v>
      </c>
      <c r="N39">
        <v>9.8699999999999992</v>
      </c>
      <c r="O39">
        <v>9.6039999999999992</v>
      </c>
      <c r="P39">
        <v>14.263</v>
      </c>
      <c r="Q39">
        <v>12.754</v>
      </c>
      <c r="R39">
        <v>14.122</v>
      </c>
      <c r="S39">
        <v>10.635</v>
      </c>
      <c r="T39">
        <v>12.628</v>
      </c>
      <c r="U39">
        <v>10.275</v>
      </c>
      <c r="V39">
        <v>10.419</v>
      </c>
      <c r="W39">
        <v>10.781000000000001</v>
      </c>
      <c r="X39">
        <v>9.9860000000000007</v>
      </c>
      <c r="Y39">
        <v>12.115</v>
      </c>
      <c r="Z39">
        <v>15.647</v>
      </c>
      <c r="AA39">
        <v>12.506</v>
      </c>
      <c r="AB39">
        <v>13.648</v>
      </c>
      <c r="AC39">
        <v>11.82</v>
      </c>
      <c r="AD39">
        <v>8.1929999999999996</v>
      </c>
      <c r="AE39">
        <v>10.737</v>
      </c>
      <c r="AF39">
        <v>10.132999999999999</v>
      </c>
      <c r="AG39">
        <v>10.339</v>
      </c>
      <c r="AH39">
        <v>10.244</v>
      </c>
      <c r="AI39" s="1"/>
      <c r="AJ39" s="1"/>
      <c r="AK39" s="1"/>
      <c r="AL39" s="1"/>
      <c r="AM39" s="1"/>
      <c r="AN39" s="1"/>
      <c r="AO39" s="1"/>
      <c r="AP39" s="1"/>
      <c r="AQ39" s="1"/>
      <c r="AR39" s="1"/>
      <c r="AS39" s="1"/>
      <c r="AT39" s="1"/>
      <c r="AU39" s="1"/>
      <c r="AV39" s="1"/>
      <c r="AW39" s="1"/>
      <c r="AX39" s="1"/>
      <c r="AY39" s="1"/>
    </row>
    <row r="40" spans="1:51" ht="15" x14ac:dyDescent="0.25">
      <c r="A40" s="136">
        <v>46447</v>
      </c>
      <c r="B40" s="87"/>
      <c r="C40" s="87">
        <v>23</v>
      </c>
      <c r="D40" s="88">
        <v>23</v>
      </c>
      <c r="E40">
        <v>21.538</v>
      </c>
      <c r="F40">
        <v>34.005000000000003</v>
      </c>
      <c r="G40">
        <v>19.254000000000001</v>
      </c>
      <c r="H40">
        <v>37.683999999999997</v>
      </c>
      <c r="I40">
        <v>21.706</v>
      </c>
      <c r="J40">
        <v>20.035</v>
      </c>
      <c r="K40">
        <v>16.931000000000001</v>
      </c>
      <c r="L40">
        <v>17.898</v>
      </c>
      <c r="M40">
        <v>12.919</v>
      </c>
      <c r="N40">
        <v>14.186999999999999</v>
      </c>
      <c r="O40">
        <v>31.113</v>
      </c>
      <c r="P40">
        <v>26.782</v>
      </c>
      <c r="Q40">
        <v>16.396999999999998</v>
      </c>
      <c r="R40">
        <v>47.183999999999997</v>
      </c>
      <c r="S40">
        <v>13.430999999999999</v>
      </c>
      <c r="T40">
        <v>22.082999999999998</v>
      </c>
      <c r="U40">
        <v>11.792999999999999</v>
      </c>
      <c r="V40">
        <v>16.448</v>
      </c>
      <c r="W40">
        <v>19.155000000000001</v>
      </c>
      <c r="X40">
        <v>12.742000000000001</v>
      </c>
      <c r="Y40">
        <v>17.425999999999998</v>
      </c>
      <c r="Z40">
        <v>29.344999999999999</v>
      </c>
      <c r="AA40">
        <v>19.202999999999999</v>
      </c>
      <c r="AB40">
        <v>38.081000000000003</v>
      </c>
      <c r="AC40">
        <v>13.718</v>
      </c>
      <c r="AD40">
        <v>11.907999999999999</v>
      </c>
      <c r="AE40">
        <v>16.306000000000001</v>
      </c>
      <c r="AF40">
        <v>12.026</v>
      </c>
      <c r="AG40">
        <v>15.215</v>
      </c>
      <c r="AH40">
        <v>15.717000000000001</v>
      </c>
      <c r="AI40" s="1"/>
      <c r="AJ40" s="1"/>
      <c r="AK40" s="1"/>
      <c r="AL40" s="1"/>
      <c r="AM40" s="1"/>
      <c r="AN40" s="1"/>
      <c r="AO40" s="1"/>
      <c r="AP40" s="1"/>
      <c r="AQ40" s="1"/>
      <c r="AR40" s="1"/>
      <c r="AS40" s="1"/>
      <c r="AT40" s="1"/>
      <c r="AU40" s="1"/>
      <c r="AV40" s="1"/>
      <c r="AW40" s="1"/>
      <c r="AX40" s="1"/>
      <c r="AY40" s="1"/>
    </row>
    <row r="41" spans="1:51" ht="15" x14ac:dyDescent="0.25">
      <c r="A41" s="136">
        <v>46478</v>
      </c>
      <c r="B41" s="87"/>
      <c r="C41" s="87">
        <v>51</v>
      </c>
      <c r="D41" s="88">
        <v>51</v>
      </c>
      <c r="E41">
        <v>56.048999999999999</v>
      </c>
      <c r="F41">
        <v>38.198999999999998</v>
      </c>
      <c r="G41">
        <v>39.058</v>
      </c>
      <c r="H41">
        <v>66.503</v>
      </c>
      <c r="I41">
        <v>42.95</v>
      </c>
      <c r="J41">
        <v>42.25</v>
      </c>
      <c r="K41">
        <v>47.819000000000003</v>
      </c>
      <c r="L41">
        <v>53.951000000000001</v>
      </c>
      <c r="M41">
        <v>37.69</v>
      </c>
      <c r="N41">
        <v>34.265999999999998</v>
      </c>
      <c r="O41">
        <v>86.384</v>
      </c>
      <c r="P41">
        <v>75.111999999999995</v>
      </c>
      <c r="Q41">
        <v>50.249000000000002</v>
      </c>
      <c r="R41">
        <v>69.367000000000004</v>
      </c>
      <c r="S41">
        <v>34.055</v>
      </c>
      <c r="T41">
        <v>40.417999999999999</v>
      </c>
      <c r="U41">
        <v>27.888000000000002</v>
      </c>
      <c r="V41">
        <v>36.767000000000003</v>
      </c>
      <c r="W41">
        <v>75.034999999999997</v>
      </c>
      <c r="X41">
        <v>18.658000000000001</v>
      </c>
      <c r="Y41">
        <v>46.014000000000003</v>
      </c>
      <c r="Z41">
        <v>44.040999999999997</v>
      </c>
      <c r="AA41">
        <v>38.277999999999999</v>
      </c>
      <c r="AB41">
        <v>78.430999999999997</v>
      </c>
      <c r="AC41">
        <v>27.687000000000001</v>
      </c>
      <c r="AD41">
        <v>43.271000000000001</v>
      </c>
      <c r="AE41">
        <v>25.045999999999999</v>
      </c>
      <c r="AF41">
        <v>20.73</v>
      </c>
      <c r="AG41">
        <v>55.311</v>
      </c>
      <c r="AH41">
        <v>43.362000000000002</v>
      </c>
      <c r="AI41" s="1"/>
      <c r="AJ41" s="1"/>
      <c r="AK41" s="1"/>
      <c r="AL41" s="1"/>
      <c r="AM41" s="1"/>
      <c r="AN41" s="1"/>
      <c r="AO41" s="1"/>
      <c r="AP41" s="1"/>
      <c r="AQ41" s="1"/>
      <c r="AR41" s="1"/>
      <c r="AS41" s="1"/>
      <c r="AT41" s="1"/>
      <c r="AU41" s="1"/>
      <c r="AV41" s="1"/>
      <c r="AW41" s="1"/>
      <c r="AX41" s="1"/>
      <c r="AY41" s="1"/>
    </row>
    <row r="42" spans="1:51" ht="15" x14ac:dyDescent="0.25">
      <c r="A42" s="136">
        <v>46508</v>
      </c>
      <c r="B42" s="87"/>
      <c r="C42" s="87">
        <v>135</v>
      </c>
      <c r="D42" s="88">
        <v>135</v>
      </c>
      <c r="E42">
        <v>149.602</v>
      </c>
      <c r="F42">
        <v>104.923</v>
      </c>
      <c r="G42">
        <v>142.25700000000001</v>
      </c>
      <c r="H42">
        <v>195.494</v>
      </c>
      <c r="I42">
        <v>139.636</v>
      </c>
      <c r="J42">
        <v>148.393</v>
      </c>
      <c r="K42">
        <v>123.575</v>
      </c>
      <c r="L42">
        <v>227.38200000000001</v>
      </c>
      <c r="M42">
        <v>50.357999999999997</v>
      </c>
      <c r="N42">
        <v>109.483</v>
      </c>
      <c r="O42">
        <v>148.76499999999999</v>
      </c>
      <c r="P42">
        <v>224.74</v>
      </c>
      <c r="Q42">
        <v>125.986</v>
      </c>
      <c r="R42">
        <v>152.13</v>
      </c>
      <c r="S42">
        <v>175.76499999999999</v>
      </c>
      <c r="T42">
        <v>207.083</v>
      </c>
      <c r="U42">
        <v>79.352000000000004</v>
      </c>
      <c r="V42">
        <v>122.589</v>
      </c>
      <c r="W42">
        <v>114.679</v>
      </c>
      <c r="X42">
        <v>76.36</v>
      </c>
      <c r="Y42">
        <v>104.22799999999999</v>
      </c>
      <c r="Z42">
        <v>90.826999999999998</v>
      </c>
      <c r="AA42">
        <v>100.941</v>
      </c>
      <c r="AB42">
        <v>143.56</v>
      </c>
      <c r="AC42">
        <v>73.105000000000004</v>
      </c>
      <c r="AD42">
        <v>130.14500000000001</v>
      </c>
      <c r="AE42">
        <v>115.57</v>
      </c>
      <c r="AF42">
        <v>70.225999999999999</v>
      </c>
      <c r="AG42">
        <v>159.86600000000001</v>
      </c>
      <c r="AH42">
        <v>203.51400000000001</v>
      </c>
      <c r="AI42" s="1"/>
      <c r="AJ42" s="1"/>
      <c r="AK42" s="1"/>
      <c r="AL42" s="1"/>
      <c r="AM42" s="1"/>
      <c r="AN42" s="1"/>
      <c r="AO42" s="1"/>
      <c r="AP42" s="1"/>
      <c r="AQ42" s="1"/>
      <c r="AR42" s="1"/>
      <c r="AS42" s="1"/>
      <c r="AT42" s="1"/>
      <c r="AU42" s="1"/>
      <c r="AV42" s="1"/>
      <c r="AW42" s="1"/>
      <c r="AX42" s="1"/>
      <c r="AY42" s="1"/>
    </row>
    <row r="43" spans="1:51" ht="15" x14ac:dyDescent="0.25">
      <c r="A43" s="136">
        <v>46539</v>
      </c>
      <c r="B43" s="87"/>
      <c r="C43" s="87">
        <v>144</v>
      </c>
      <c r="D43" s="88">
        <v>144</v>
      </c>
      <c r="E43">
        <v>151.476</v>
      </c>
      <c r="F43">
        <v>257.38799999999998</v>
      </c>
      <c r="G43">
        <v>96.516000000000005</v>
      </c>
      <c r="H43">
        <v>257.10700000000003</v>
      </c>
      <c r="I43">
        <v>128.244</v>
      </c>
      <c r="J43">
        <v>215.92400000000001</v>
      </c>
      <c r="K43">
        <v>77.908000000000001</v>
      </c>
      <c r="L43">
        <v>131.09</v>
      </c>
      <c r="M43">
        <v>30.666</v>
      </c>
      <c r="N43">
        <v>90.918000000000006</v>
      </c>
      <c r="O43">
        <v>96.769000000000005</v>
      </c>
      <c r="P43">
        <v>217.68</v>
      </c>
      <c r="Q43">
        <v>84.343999999999994</v>
      </c>
      <c r="R43">
        <v>119.88200000000001</v>
      </c>
      <c r="S43">
        <v>214.869</v>
      </c>
      <c r="T43">
        <v>115.619</v>
      </c>
      <c r="U43">
        <v>148.95699999999999</v>
      </c>
      <c r="V43">
        <v>220.61600000000001</v>
      </c>
      <c r="W43">
        <v>49.505000000000003</v>
      </c>
      <c r="X43">
        <v>62.985999999999997</v>
      </c>
      <c r="Y43">
        <v>156.14400000000001</v>
      </c>
      <c r="Z43">
        <v>183.83199999999999</v>
      </c>
      <c r="AA43">
        <v>168.19300000000001</v>
      </c>
      <c r="AB43">
        <v>168.93</v>
      </c>
      <c r="AC43">
        <v>31.442</v>
      </c>
      <c r="AD43">
        <v>256.67</v>
      </c>
      <c r="AE43">
        <v>91.688000000000002</v>
      </c>
      <c r="AF43">
        <v>149.54599999999999</v>
      </c>
      <c r="AG43">
        <v>113.679</v>
      </c>
      <c r="AH43">
        <v>232.245</v>
      </c>
      <c r="AI43" s="1"/>
      <c r="AJ43" s="1"/>
      <c r="AK43" s="1"/>
      <c r="AL43" s="1"/>
      <c r="AM43" s="1"/>
      <c r="AN43" s="1"/>
      <c r="AO43" s="1"/>
      <c r="AP43" s="1"/>
      <c r="AQ43" s="1"/>
      <c r="AR43" s="1"/>
      <c r="AS43" s="1"/>
      <c r="AT43" s="1"/>
      <c r="AU43" s="1"/>
      <c r="AV43" s="1"/>
      <c r="AW43" s="1"/>
      <c r="AX43" s="1"/>
      <c r="AY43" s="1"/>
    </row>
    <row r="44" spans="1:51" ht="15" x14ac:dyDescent="0.25">
      <c r="A44" s="136">
        <v>46569</v>
      </c>
      <c r="B44" s="87"/>
      <c r="C44" s="87">
        <v>51</v>
      </c>
      <c r="D44" s="88">
        <v>51</v>
      </c>
      <c r="E44">
        <v>40.749000000000002</v>
      </c>
      <c r="F44">
        <v>211.303</v>
      </c>
      <c r="G44">
        <v>42.731000000000002</v>
      </c>
      <c r="H44">
        <v>93.266000000000005</v>
      </c>
      <c r="I44">
        <v>76.751000000000005</v>
      </c>
      <c r="J44">
        <v>147.73599999999999</v>
      </c>
      <c r="K44">
        <v>24.492999999999999</v>
      </c>
      <c r="L44">
        <v>54.639000000000003</v>
      </c>
      <c r="M44">
        <v>13.103999999999999</v>
      </c>
      <c r="N44">
        <v>27.584</v>
      </c>
      <c r="O44">
        <v>37.475999999999999</v>
      </c>
      <c r="P44">
        <v>86.998999999999995</v>
      </c>
      <c r="Q44">
        <v>49.033999999999999</v>
      </c>
      <c r="R44">
        <v>47.959000000000003</v>
      </c>
      <c r="S44">
        <v>84.69</v>
      </c>
      <c r="T44">
        <v>51.463000000000001</v>
      </c>
      <c r="U44">
        <v>43.750999999999998</v>
      </c>
      <c r="V44">
        <v>88.915999999999997</v>
      </c>
      <c r="W44">
        <v>20.297000000000001</v>
      </c>
      <c r="X44">
        <v>25.452000000000002</v>
      </c>
      <c r="Y44">
        <v>48.444000000000003</v>
      </c>
      <c r="Z44">
        <v>60.838000000000001</v>
      </c>
      <c r="AA44">
        <v>51.031999999999996</v>
      </c>
      <c r="AB44">
        <v>54.037999999999997</v>
      </c>
      <c r="AC44">
        <v>13.819000000000001</v>
      </c>
      <c r="AD44">
        <v>118.238</v>
      </c>
      <c r="AE44">
        <v>31.718</v>
      </c>
      <c r="AF44">
        <v>96.004999999999995</v>
      </c>
      <c r="AG44">
        <v>63.344000000000001</v>
      </c>
      <c r="AH44">
        <v>92.438000000000002</v>
      </c>
      <c r="AI44" s="1"/>
      <c r="AJ44" s="1"/>
      <c r="AK44" s="1"/>
      <c r="AL44" s="1"/>
      <c r="AM44" s="1"/>
      <c r="AN44" s="1"/>
      <c r="AO44" s="1"/>
      <c r="AP44" s="1"/>
      <c r="AQ44" s="1"/>
      <c r="AR44" s="1"/>
      <c r="AS44" s="1"/>
      <c r="AT44" s="1"/>
      <c r="AU44" s="1"/>
      <c r="AV44" s="1"/>
      <c r="AW44" s="1"/>
      <c r="AX44" s="1"/>
      <c r="AY44" s="1"/>
    </row>
    <row r="45" spans="1:51" ht="15" x14ac:dyDescent="0.25">
      <c r="A45" s="136">
        <v>46600</v>
      </c>
      <c r="B45" s="87"/>
      <c r="C45" s="87">
        <v>29</v>
      </c>
      <c r="D45" s="88">
        <v>29</v>
      </c>
      <c r="E45">
        <v>19.806000000000001</v>
      </c>
      <c r="F45">
        <v>72.275000000000006</v>
      </c>
      <c r="G45">
        <v>19.448</v>
      </c>
      <c r="H45">
        <v>75.105000000000004</v>
      </c>
      <c r="I45">
        <v>30.68</v>
      </c>
      <c r="J45">
        <v>90.546000000000006</v>
      </c>
      <c r="K45">
        <v>16.047000000000001</v>
      </c>
      <c r="L45">
        <v>36.71</v>
      </c>
      <c r="M45">
        <v>9.6739999999999995</v>
      </c>
      <c r="N45">
        <v>19.443000000000001</v>
      </c>
      <c r="O45">
        <v>18.943000000000001</v>
      </c>
      <c r="P45">
        <v>41.26</v>
      </c>
      <c r="Q45">
        <v>35.106999999999999</v>
      </c>
      <c r="R45">
        <v>40.465000000000003</v>
      </c>
      <c r="S45">
        <v>32.65</v>
      </c>
      <c r="T45">
        <v>21.678999999999998</v>
      </c>
      <c r="U45">
        <v>35.877000000000002</v>
      </c>
      <c r="V45">
        <v>29.099</v>
      </c>
      <c r="W45">
        <v>13.824999999999999</v>
      </c>
      <c r="X45">
        <v>27.524000000000001</v>
      </c>
      <c r="Y45">
        <v>32.15</v>
      </c>
      <c r="Z45">
        <v>25.273</v>
      </c>
      <c r="AA45">
        <v>33.31</v>
      </c>
      <c r="AB45">
        <v>32.521000000000001</v>
      </c>
      <c r="AC45">
        <v>9.33</v>
      </c>
      <c r="AD45">
        <v>34.962000000000003</v>
      </c>
      <c r="AE45">
        <v>17.315000000000001</v>
      </c>
      <c r="AF45">
        <v>36.826000000000001</v>
      </c>
      <c r="AG45">
        <v>37.189</v>
      </c>
      <c r="AH45">
        <v>36.451999999999998</v>
      </c>
      <c r="AI45" s="1"/>
      <c r="AJ45" s="1"/>
      <c r="AK45" s="1"/>
      <c r="AL45" s="1"/>
      <c r="AM45" s="1"/>
      <c r="AN45" s="1"/>
      <c r="AO45" s="1"/>
      <c r="AP45" s="1"/>
      <c r="AQ45" s="1"/>
      <c r="AR45" s="1"/>
      <c r="AS45" s="1"/>
      <c r="AT45" s="1"/>
      <c r="AU45" s="1"/>
      <c r="AV45" s="1"/>
      <c r="AW45" s="1"/>
      <c r="AX45" s="1"/>
      <c r="AY45" s="1"/>
    </row>
    <row r="46" spans="1:51" ht="15" x14ac:dyDescent="0.25">
      <c r="A46" s="136">
        <v>46631</v>
      </c>
      <c r="B46" s="87"/>
      <c r="C46" s="87">
        <v>26</v>
      </c>
      <c r="D46" s="88">
        <v>26</v>
      </c>
      <c r="E46">
        <v>30.457999999999998</v>
      </c>
      <c r="F46">
        <v>37.453000000000003</v>
      </c>
      <c r="G46">
        <v>21.562000000000001</v>
      </c>
      <c r="H46">
        <v>62.55</v>
      </c>
      <c r="I46">
        <v>24.643999999999998</v>
      </c>
      <c r="J46">
        <v>46.353999999999999</v>
      </c>
      <c r="K46">
        <v>15.884</v>
      </c>
      <c r="L46">
        <v>19.32</v>
      </c>
      <c r="M46">
        <v>22.131</v>
      </c>
      <c r="N46">
        <v>34.24</v>
      </c>
      <c r="O46">
        <v>39.512</v>
      </c>
      <c r="P46">
        <v>23.442</v>
      </c>
      <c r="Q46">
        <v>32.316000000000003</v>
      </c>
      <c r="R46">
        <v>36.356999999999999</v>
      </c>
      <c r="S46">
        <v>37.177</v>
      </c>
      <c r="T46">
        <v>15.391999999999999</v>
      </c>
      <c r="U46">
        <v>19.242999999999999</v>
      </c>
      <c r="V46">
        <v>20.478999999999999</v>
      </c>
      <c r="W46">
        <v>11.228</v>
      </c>
      <c r="X46">
        <v>45.133000000000003</v>
      </c>
      <c r="Y46">
        <v>33.454999999999998</v>
      </c>
      <c r="Z46">
        <v>16.757999999999999</v>
      </c>
      <c r="AA46">
        <v>24.173999999999999</v>
      </c>
      <c r="AB46">
        <v>18.326000000000001</v>
      </c>
      <c r="AC46">
        <v>9.5109999999999992</v>
      </c>
      <c r="AD46">
        <v>18.07</v>
      </c>
      <c r="AE46">
        <v>12.654</v>
      </c>
      <c r="AF46">
        <v>44.226999999999997</v>
      </c>
      <c r="AG46">
        <v>26.111000000000001</v>
      </c>
      <c r="AH46">
        <v>34.441000000000003</v>
      </c>
      <c r="AI46" s="1"/>
      <c r="AJ46" s="1"/>
      <c r="AK46" s="1"/>
      <c r="AL46" s="1"/>
      <c r="AM46" s="1"/>
      <c r="AN46" s="1"/>
      <c r="AO46" s="1"/>
      <c r="AP46" s="1"/>
      <c r="AQ46" s="1"/>
      <c r="AR46" s="1"/>
      <c r="AS46" s="1"/>
      <c r="AT46" s="1"/>
      <c r="AU46" s="1"/>
      <c r="AV46" s="1"/>
      <c r="AW46" s="1"/>
      <c r="AX46" s="1"/>
      <c r="AY46" s="1"/>
    </row>
    <row r="47" spans="1:51" ht="15" x14ac:dyDescent="0.25">
      <c r="A47" s="136">
        <v>46661</v>
      </c>
      <c r="B47" s="87"/>
      <c r="C47" s="87">
        <v>19</v>
      </c>
      <c r="D47" s="88">
        <v>23</v>
      </c>
      <c r="E47">
        <v>26.859000000000002</v>
      </c>
      <c r="F47">
        <v>27.827000000000002</v>
      </c>
      <c r="G47">
        <v>38.58</v>
      </c>
      <c r="H47">
        <v>52.679000000000002</v>
      </c>
      <c r="I47">
        <v>23.885999999999999</v>
      </c>
      <c r="J47">
        <v>21.890999999999998</v>
      </c>
      <c r="K47">
        <v>18.457999999999998</v>
      </c>
      <c r="L47">
        <v>15.177</v>
      </c>
      <c r="M47">
        <v>24.806999999999999</v>
      </c>
      <c r="N47">
        <v>18.042000000000002</v>
      </c>
      <c r="O47">
        <v>43.017000000000003</v>
      </c>
      <c r="P47">
        <v>41.051000000000002</v>
      </c>
      <c r="Q47">
        <v>82.757999999999996</v>
      </c>
      <c r="R47">
        <v>34.134999999999998</v>
      </c>
      <c r="S47">
        <v>22.507000000000001</v>
      </c>
      <c r="T47">
        <v>16.948</v>
      </c>
      <c r="U47">
        <v>21.992000000000001</v>
      </c>
      <c r="V47">
        <v>28.823</v>
      </c>
      <c r="W47">
        <v>10.028</v>
      </c>
      <c r="X47">
        <v>33.012</v>
      </c>
      <c r="Y47">
        <v>48.676000000000002</v>
      </c>
      <c r="Z47">
        <v>19.838000000000001</v>
      </c>
      <c r="AA47">
        <v>17.228000000000002</v>
      </c>
      <c r="AB47">
        <v>17.434999999999999</v>
      </c>
      <c r="AC47">
        <v>11.903</v>
      </c>
      <c r="AD47">
        <v>12.664999999999999</v>
      </c>
      <c r="AE47">
        <v>12.96</v>
      </c>
      <c r="AF47">
        <v>20.071999999999999</v>
      </c>
      <c r="AG47">
        <v>16.132999999999999</v>
      </c>
      <c r="AH47">
        <v>21.8</v>
      </c>
      <c r="AI47" s="1"/>
      <c r="AJ47" s="1"/>
      <c r="AK47" s="1"/>
      <c r="AL47" s="1"/>
      <c r="AM47" s="1"/>
      <c r="AN47" s="1"/>
      <c r="AO47" s="1"/>
      <c r="AP47" s="1"/>
      <c r="AQ47" s="1"/>
      <c r="AR47" s="1"/>
      <c r="AS47" s="1"/>
      <c r="AT47" s="1"/>
      <c r="AU47" s="1"/>
      <c r="AV47" s="1"/>
      <c r="AW47" s="1"/>
      <c r="AX47" s="1"/>
      <c r="AY47" s="1"/>
    </row>
    <row r="48" spans="1:51" ht="15" x14ac:dyDescent="0.25">
      <c r="A48" s="136">
        <v>46692</v>
      </c>
      <c r="B48" s="87"/>
      <c r="C48" s="87">
        <v>16</v>
      </c>
      <c r="D48" s="88">
        <v>18</v>
      </c>
      <c r="E48">
        <v>21.138000000000002</v>
      </c>
      <c r="F48">
        <v>18.622</v>
      </c>
      <c r="G48">
        <v>21.26</v>
      </c>
      <c r="H48">
        <v>28.030999999999999</v>
      </c>
      <c r="I48">
        <v>21.041</v>
      </c>
      <c r="J48">
        <v>15.195</v>
      </c>
      <c r="K48">
        <v>15.106999999999999</v>
      </c>
      <c r="L48">
        <v>13.494999999999999</v>
      </c>
      <c r="M48">
        <v>14.91</v>
      </c>
      <c r="N48">
        <v>12.65</v>
      </c>
      <c r="O48">
        <v>25.908000000000001</v>
      </c>
      <c r="P48">
        <v>26.283000000000001</v>
      </c>
      <c r="Q48">
        <v>32.845999999999997</v>
      </c>
      <c r="R48">
        <v>20.68</v>
      </c>
      <c r="S48">
        <v>17.734000000000002</v>
      </c>
      <c r="T48">
        <v>16.760999999999999</v>
      </c>
      <c r="U48">
        <v>18.984999999999999</v>
      </c>
      <c r="V48">
        <v>20.876999999999999</v>
      </c>
      <c r="W48">
        <v>9.5289999999999999</v>
      </c>
      <c r="X48">
        <v>19.844999999999999</v>
      </c>
      <c r="Y48">
        <v>21.904</v>
      </c>
      <c r="Z48">
        <v>15.916</v>
      </c>
      <c r="AA48">
        <v>12.935</v>
      </c>
      <c r="AB48">
        <v>13.484</v>
      </c>
      <c r="AC48">
        <v>11.276</v>
      </c>
      <c r="AD48">
        <v>11.965999999999999</v>
      </c>
      <c r="AE48">
        <v>14.021000000000001</v>
      </c>
      <c r="AF48">
        <v>14.705</v>
      </c>
      <c r="AG48">
        <v>13.333</v>
      </c>
      <c r="AH48">
        <v>16.437999999999999</v>
      </c>
      <c r="AI48" s="1"/>
      <c r="AJ48" s="1"/>
      <c r="AK48" s="1"/>
      <c r="AL48" s="1"/>
      <c r="AM48" s="1"/>
      <c r="AN48" s="1"/>
      <c r="AO48" s="1"/>
      <c r="AP48" s="1"/>
      <c r="AQ48" s="1"/>
      <c r="AR48" s="1"/>
      <c r="AS48" s="1"/>
      <c r="AT48" s="1"/>
      <c r="AU48" s="1"/>
      <c r="AV48" s="1"/>
      <c r="AW48" s="1"/>
      <c r="AX48" s="1"/>
      <c r="AY48" s="1"/>
    </row>
    <row r="49" spans="1:1005" ht="15" x14ac:dyDescent="0.25">
      <c r="A49" s="136">
        <v>46722</v>
      </c>
      <c r="B49" s="87"/>
      <c r="C49" s="87">
        <v>15</v>
      </c>
      <c r="D49" s="88">
        <v>15</v>
      </c>
      <c r="E49">
        <v>15.225</v>
      </c>
      <c r="F49">
        <v>15.932</v>
      </c>
      <c r="G49">
        <v>16.071000000000002</v>
      </c>
      <c r="H49">
        <v>18.759</v>
      </c>
      <c r="I49">
        <v>17.747</v>
      </c>
      <c r="J49">
        <v>13.653</v>
      </c>
      <c r="K49">
        <v>12.62</v>
      </c>
      <c r="L49">
        <v>12.022</v>
      </c>
      <c r="M49">
        <v>11.957000000000001</v>
      </c>
      <c r="N49">
        <v>11.983000000000001</v>
      </c>
      <c r="O49">
        <v>17.236000000000001</v>
      </c>
      <c r="P49">
        <v>17.922000000000001</v>
      </c>
      <c r="Q49">
        <v>19.515999999999998</v>
      </c>
      <c r="R49">
        <v>16.201000000000001</v>
      </c>
      <c r="S49">
        <v>15.153</v>
      </c>
      <c r="T49">
        <v>13.483000000000001</v>
      </c>
      <c r="U49">
        <v>14.426</v>
      </c>
      <c r="V49">
        <v>15.159000000000001</v>
      </c>
      <c r="W49">
        <v>10.151999999999999</v>
      </c>
      <c r="X49">
        <v>14.843</v>
      </c>
      <c r="Y49">
        <v>16.645</v>
      </c>
      <c r="Z49">
        <v>13.192</v>
      </c>
      <c r="AA49">
        <v>12.202999999999999</v>
      </c>
      <c r="AB49">
        <v>12.722</v>
      </c>
      <c r="AC49">
        <v>9.6579999999999995</v>
      </c>
      <c r="AD49">
        <v>12.526999999999999</v>
      </c>
      <c r="AE49">
        <v>12.352</v>
      </c>
      <c r="AF49">
        <v>12.807</v>
      </c>
      <c r="AG49">
        <v>12.226000000000001</v>
      </c>
      <c r="AH49">
        <v>14.661</v>
      </c>
      <c r="AI49" s="1"/>
      <c r="AJ49" s="1"/>
      <c r="AK49" s="1"/>
      <c r="AL49" s="1"/>
      <c r="AM49" s="1"/>
      <c r="AN49" s="1"/>
      <c r="AO49" s="1"/>
      <c r="AP49" s="1"/>
      <c r="AQ49" s="1"/>
      <c r="AR49" s="1"/>
      <c r="AS49" s="1"/>
      <c r="AT49" s="1"/>
      <c r="AU49" s="1"/>
      <c r="AV49" s="1"/>
      <c r="AW49" s="1"/>
      <c r="AX49" s="1"/>
      <c r="AY49" s="1"/>
    </row>
    <row r="50" spans="1:1005" ht="15" x14ac:dyDescent="0.25">
      <c r="A50" s="136">
        <v>46753</v>
      </c>
      <c r="B50" s="87"/>
      <c r="C50" s="87">
        <v>13</v>
      </c>
      <c r="D50" s="88">
        <v>13</v>
      </c>
      <c r="E50">
        <v>13.409000000000001</v>
      </c>
      <c r="F50">
        <v>14.673999999999999</v>
      </c>
      <c r="G50">
        <v>13.493</v>
      </c>
      <c r="H50">
        <v>15.595000000000001</v>
      </c>
      <c r="I50">
        <v>14.534000000000001</v>
      </c>
      <c r="J50">
        <v>13.407999999999999</v>
      </c>
      <c r="K50">
        <v>11.737</v>
      </c>
      <c r="L50">
        <v>11.769</v>
      </c>
      <c r="M50">
        <v>10.762</v>
      </c>
      <c r="N50">
        <v>10.97</v>
      </c>
      <c r="O50">
        <v>16.414999999999999</v>
      </c>
      <c r="P50">
        <v>15.69</v>
      </c>
      <c r="Q50">
        <v>15.048</v>
      </c>
      <c r="R50">
        <v>13.515000000000001</v>
      </c>
      <c r="S50">
        <v>13.58</v>
      </c>
      <c r="T50">
        <v>12.173999999999999</v>
      </c>
      <c r="U50">
        <v>12.618</v>
      </c>
      <c r="V50">
        <v>13.797000000000001</v>
      </c>
      <c r="W50">
        <v>10.253</v>
      </c>
      <c r="X50">
        <v>12.631</v>
      </c>
      <c r="Y50">
        <v>14.06</v>
      </c>
      <c r="Z50">
        <v>11.584</v>
      </c>
      <c r="AA50">
        <v>12.016</v>
      </c>
      <c r="AB50">
        <v>12.183999999999999</v>
      </c>
      <c r="AC50">
        <v>9.3230000000000004</v>
      </c>
      <c r="AD50">
        <v>12.164999999999999</v>
      </c>
      <c r="AE50">
        <v>11.048999999999999</v>
      </c>
      <c r="AF50">
        <v>11.612</v>
      </c>
      <c r="AG50">
        <v>11.526</v>
      </c>
      <c r="AH50">
        <v>13.769</v>
      </c>
      <c r="AI50" s="1"/>
      <c r="AJ50" s="1"/>
      <c r="AK50" s="1"/>
      <c r="AL50" s="1"/>
      <c r="AM50" s="1"/>
      <c r="AN50" s="1"/>
      <c r="AO50" s="1"/>
      <c r="AP50" s="1"/>
      <c r="AQ50" s="1"/>
      <c r="AR50" s="1"/>
      <c r="AS50" s="1"/>
      <c r="AT50" s="1"/>
      <c r="AU50" s="1"/>
      <c r="AV50" s="1"/>
      <c r="AW50" s="1"/>
      <c r="AX50" s="1"/>
      <c r="AY50" s="1"/>
    </row>
    <row r="51" spans="1:1005" ht="15" x14ac:dyDescent="0.25">
      <c r="A51" s="136">
        <v>46784</v>
      </c>
      <c r="B51" s="87"/>
      <c r="C51" s="87">
        <v>12</v>
      </c>
      <c r="D51" s="88">
        <v>12</v>
      </c>
      <c r="E51">
        <v>14.833</v>
      </c>
      <c r="F51">
        <v>16.54</v>
      </c>
      <c r="G51">
        <v>11.74</v>
      </c>
      <c r="H51">
        <v>13.348000000000001</v>
      </c>
      <c r="I51">
        <v>13.972</v>
      </c>
      <c r="J51">
        <v>13.151999999999999</v>
      </c>
      <c r="K51">
        <v>10.487</v>
      </c>
      <c r="L51">
        <v>10.733000000000001</v>
      </c>
      <c r="M51">
        <v>10.273</v>
      </c>
      <c r="N51">
        <v>10.461</v>
      </c>
      <c r="O51">
        <v>14.717000000000001</v>
      </c>
      <c r="P51">
        <v>13.244</v>
      </c>
      <c r="Q51">
        <v>14.726000000000001</v>
      </c>
      <c r="R51">
        <v>11.238</v>
      </c>
      <c r="S51">
        <v>13.079000000000001</v>
      </c>
      <c r="T51">
        <v>10.66</v>
      </c>
      <c r="U51">
        <v>11.06</v>
      </c>
      <c r="V51">
        <v>11.215999999999999</v>
      </c>
      <c r="W51">
        <v>10.337</v>
      </c>
      <c r="X51">
        <v>12.752000000000001</v>
      </c>
      <c r="Y51">
        <v>16.405000000000001</v>
      </c>
      <c r="Z51">
        <v>13.05</v>
      </c>
      <c r="AA51">
        <v>14.17</v>
      </c>
      <c r="AB51">
        <v>12.208</v>
      </c>
      <c r="AC51">
        <v>8.52</v>
      </c>
      <c r="AD51">
        <v>11.257999999999999</v>
      </c>
      <c r="AE51">
        <v>10.476000000000001</v>
      </c>
      <c r="AF51">
        <v>10.787000000000001</v>
      </c>
      <c r="AG51">
        <v>10.635</v>
      </c>
      <c r="AH51">
        <v>12.173999999999999</v>
      </c>
      <c r="AI51" s="1"/>
      <c r="AJ51" s="1"/>
      <c r="AK51" s="1"/>
      <c r="AL51" s="1"/>
      <c r="AM51" s="1"/>
      <c r="AN51" s="1"/>
      <c r="AO51" s="1"/>
      <c r="AP51" s="1"/>
      <c r="AQ51" s="1"/>
      <c r="AR51" s="1"/>
      <c r="AS51" s="1"/>
      <c r="AT51" s="1"/>
      <c r="AU51" s="1"/>
      <c r="AV51" s="1"/>
      <c r="AW51" s="1"/>
      <c r="AX51" s="1"/>
      <c r="AY51" s="1"/>
    </row>
    <row r="52" spans="1:1005" ht="15" x14ac:dyDescent="0.25">
      <c r="A52" s="136">
        <v>46813</v>
      </c>
      <c r="B52" s="87"/>
      <c r="C52" s="87">
        <v>23</v>
      </c>
      <c r="D52" s="88">
        <v>23</v>
      </c>
      <c r="E52">
        <v>34.423999999999999</v>
      </c>
      <c r="F52">
        <v>19.542000000000002</v>
      </c>
      <c r="G52">
        <v>38.811</v>
      </c>
      <c r="H52">
        <v>22.047000000000001</v>
      </c>
      <c r="I52">
        <v>20.123999999999999</v>
      </c>
      <c r="J52">
        <v>17.440000000000001</v>
      </c>
      <c r="K52">
        <v>18.148</v>
      </c>
      <c r="L52">
        <v>13.323</v>
      </c>
      <c r="M52">
        <v>14.225</v>
      </c>
      <c r="N52">
        <v>31.542000000000002</v>
      </c>
      <c r="O52">
        <v>27.094000000000001</v>
      </c>
      <c r="P52">
        <v>16.661000000000001</v>
      </c>
      <c r="Q52">
        <v>47.731999999999999</v>
      </c>
      <c r="R52">
        <v>14.25</v>
      </c>
      <c r="S52">
        <v>21.856999999999999</v>
      </c>
      <c r="T52">
        <v>11.956</v>
      </c>
      <c r="U52">
        <v>16.911999999999999</v>
      </c>
      <c r="V52">
        <v>20.277000000000001</v>
      </c>
      <c r="W52">
        <v>13.038</v>
      </c>
      <c r="X52">
        <v>17.524999999999999</v>
      </c>
      <c r="Y52">
        <v>29.765000000000001</v>
      </c>
      <c r="Z52">
        <v>19.087</v>
      </c>
      <c r="AA52">
        <v>39.26</v>
      </c>
      <c r="AB52">
        <v>13.792</v>
      </c>
      <c r="AC52">
        <v>11.971</v>
      </c>
      <c r="AD52">
        <v>16.657</v>
      </c>
      <c r="AE52">
        <v>11.956</v>
      </c>
      <c r="AF52">
        <v>15.728999999999999</v>
      </c>
      <c r="AG52">
        <v>15.797000000000001</v>
      </c>
      <c r="AH52">
        <v>21.713999999999999</v>
      </c>
      <c r="AI52" s="1"/>
      <c r="AJ52" s="1"/>
      <c r="AK52" s="1"/>
      <c r="AL52" s="1"/>
      <c r="AM52" s="1"/>
      <c r="AN52" s="1"/>
      <c r="AO52" s="1"/>
      <c r="AP52" s="1"/>
      <c r="AQ52" s="1"/>
      <c r="AR52" s="1"/>
      <c r="AS52" s="1"/>
      <c r="AT52" s="1"/>
      <c r="AU52" s="1"/>
      <c r="AV52" s="1"/>
      <c r="AW52" s="1"/>
      <c r="AX52" s="1"/>
      <c r="AY52" s="1"/>
    </row>
    <row r="53" spans="1:1005" ht="15" x14ac:dyDescent="0.25">
      <c r="A53" s="136">
        <v>46844</v>
      </c>
      <c r="B53" s="87"/>
      <c r="C53" s="87">
        <v>51</v>
      </c>
      <c r="D53" s="88">
        <v>51</v>
      </c>
      <c r="E53">
        <v>38.386000000000003</v>
      </c>
      <c r="F53">
        <v>40.418999999999997</v>
      </c>
      <c r="G53">
        <v>67.897999999999996</v>
      </c>
      <c r="H53">
        <v>44.578000000000003</v>
      </c>
      <c r="I53">
        <v>42.457000000000001</v>
      </c>
      <c r="J53">
        <v>51.808999999999997</v>
      </c>
      <c r="K53">
        <v>58.488</v>
      </c>
      <c r="L53">
        <v>37.901000000000003</v>
      </c>
      <c r="M53">
        <v>34.421999999999997</v>
      </c>
      <c r="N53">
        <v>88.873000000000005</v>
      </c>
      <c r="O53">
        <v>76.91</v>
      </c>
      <c r="P53">
        <v>52.259</v>
      </c>
      <c r="Q53">
        <v>69.596999999999994</v>
      </c>
      <c r="R53">
        <v>35.832000000000001</v>
      </c>
      <c r="S53">
        <v>41.997</v>
      </c>
      <c r="T53">
        <v>29.088000000000001</v>
      </c>
      <c r="U53">
        <v>37.491</v>
      </c>
      <c r="V53">
        <v>76.799000000000007</v>
      </c>
      <c r="W53">
        <v>19.106999999999999</v>
      </c>
      <c r="X53">
        <v>46.863</v>
      </c>
      <c r="Y53">
        <v>44.280999999999999</v>
      </c>
      <c r="Z53">
        <v>39.182000000000002</v>
      </c>
      <c r="AA53">
        <v>78.397999999999996</v>
      </c>
      <c r="AB53">
        <v>29.151</v>
      </c>
      <c r="AC53">
        <v>43.406999999999996</v>
      </c>
      <c r="AD53">
        <v>27.140999999999998</v>
      </c>
      <c r="AE53">
        <v>20.669</v>
      </c>
      <c r="AF53">
        <v>59.384999999999998</v>
      </c>
      <c r="AG53">
        <v>43.598999999999997</v>
      </c>
      <c r="AH53">
        <v>57.432000000000002</v>
      </c>
      <c r="AI53" s="1"/>
      <c r="AJ53" s="1"/>
      <c r="AK53" s="1"/>
      <c r="AL53" s="1"/>
      <c r="AM53" s="1"/>
      <c r="AN53" s="1"/>
      <c r="AO53" s="1"/>
      <c r="AP53" s="1"/>
      <c r="AQ53" s="1"/>
      <c r="AR53" s="1"/>
      <c r="AS53" s="1"/>
      <c r="AT53" s="1"/>
      <c r="AU53" s="1"/>
      <c r="AV53" s="1"/>
      <c r="AW53" s="1"/>
      <c r="AX53" s="1"/>
      <c r="AY53" s="1"/>
    </row>
    <row r="54" spans="1:1005" ht="15" x14ac:dyDescent="0.25">
      <c r="A54" s="136">
        <v>46874</v>
      </c>
      <c r="B54" s="87"/>
      <c r="C54" s="87">
        <v>135</v>
      </c>
      <c r="D54" s="88">
        <v>135</v>
      </c>
      <c r="E54">
        <v>105.28100000000001</v>
      </c>
      <c r="F54">
        <v>143.38399999999999</v>
      </c>
      <c r="G54">
        <v>198.762</v>
      </c>
      <c r="H54">
        <v>143.87700000000001</v>
      </c>
      <c r="I54">
        <v>148.87</v>
      </c>
      <c r="J54">
        <v>124.911</v>
      </c>
      <c r="K54">
        <v>229.07300000000001</v>
      </c>
      <c r="L54">
        <v>51.215000000000003</v>
      </c>
      <c r="M54">
        <v>109.693</v>
      </c>
      <c r="N54">
        <v>149.21299999999999</v>
      </c>
      <c r="O54">
        <v>232.68899999999999</v>
      </c>
      <c r="P54">
        <v>126.367</v>
      </c>
      <c r="Q54">
        <v>152.34899999999999</v>
      </c>
      <c r="R54">
        <v>182.364</v>
      </c>
      <c r="S54">
        <v>209.77699999999999</v>
      </c>
      <c r="T54">
        <v>84.450999999999993</v>
      </c>
      <c r="U54">
        <v>123.387</v>
      </c>
      <c r="V54">
        <v>114.072</v>
      </c>
      <c r="W54">
        <v>78.138000000000005</v>
      </c>
      <c r="X54">
        <v>110.404</v>
      </c>
      <c r="Y54">
        <v>91.031000000000006</v>
      </c>
      <c r="Z54">
        <v>103.462</v>
      </c>
      <c r="AA54">
        <v>147.155</v>
      </c>
      <c r="AB54">
        <v>72.932000000000002</v>
      </c>
      <c r="AC54">
        <v>130.40299999999999</v>
      </c>
      <c r="AD54">
        <v>118.227</v>
      </c>
      <c r="AE54">
        <v>73.866</v>
      </c>
      <c r="AF54">
        <v>160.81100000000001</v>
      </c>
      <c r="AG54">
        <v>204.24600000000001</v>
      </c>
      <c r="AH54">
        <v>153.67699999999999</v>
      </c>
      <c r="AI54" s="1"/>
      <c r="AJ54" s="1"/>
      <c r="AK54" s="1"/>
      <c r="AL54" s="1"/>
      <c r="AM54" s="1"/>
      <c r="AN54" s="1"/>
      <c r="AO54" s="1"/>
      <c r="AP54" s="1"/>
      <c r="AQ54" s="1"/>
      <c r="AR54" s="1"/>
      <c r="AS54" s="1"/>
      <c r="AT54" s="1"/>
      <c r="AU54" s="1"/>
      <c r="AV54" s="1"/>
      <c r="AW54" s="1"/>
      <c r="AX54" s="1"/>
      <c r="AY54" s="1"/>
    </row>
    <row r="55" spans="1:1005" ht="15" x14ac:dyDescent="0.25">
      <c r="A55" s="136">
        <v>46905</v>
      </c>
      <c r="B55" s="87"/>
      <c r="C55" s="87">
        <v>144</v>
      </c>
      <c r="D55" s="88">
        <v>144</v>
      </c>
      <c r="E55">
        <v>257.23899999999998</v>
      </c>
      <c r="F55">
        <v>98.302999999999997</v>
      </c>
      <c r="G55">
        <v>257.66300000000001</v>
      </c>
      <c r="H55">
        <v>127.03</v>
      </c>
      <c r="I55">
        <v>216.221</v>
      </c>
      <c r="J55">
        <v>74.63</v>
      </c>
      <c r="K55">
        <v>128.191</v>
      </c>
      <c r="L55">
        <v>30.123999999999999</v>
      </c>
      <c r="M55">
        <v>91.132999999999996</v>
      </c>
      <c r="N55">
        <v>96.295000000000002</v>
      </c>
      <c r="O55">
        <v>212.887</v>
      </c>
      <c r="P55">
        <v>83.763999999999996</v>
      </c>
      <c r="Q55">
        <v>120.206</v>
      </c>
      <c r="R55">
        <v>213.041</v>
      </c>
      <c r="S55">
        <v>116.51900000000001</v>
      </c>
      <c r="T55">
        <v>145.6</v>
      </c>
      <c r="U55">
        <v>221.03399999999999</v>
      </c>
      <c r="V55">
        <v>49.164000000000001</v>
      </c>
      <c r="W55">
        <v>62.167999999999999</v>
      </c>
      <c r="X55">
        <v>151.81</v>
      </c>
      <c r="Y55">
        <v>183.90799999999999</v>
      </c>
      <c r="Z55">
        <v>167.89099999999999</v>
      </c>
      <c r="AA55">
        <v>167.61799999999999</v>
      </c>
      <c r="AB55">
        <v>30.914999999999999</v>
      </c>
      <c r="AC55">
        <v>257.11900000000003</v>
      </c>
      <c r="AD55">
        <v>89.289000000000001</v>
      </c>
      <c r="AE55">
        <v>150.62100000000001</v>
      </c>
      <c r="AF55">
        <v>112.10899999999999</v>
      </c>
      <c r="AG55">
        <v>232.47200000000001</v>
      </c>
      <c r="AH55">
        <v>149.126</v>
      </c>
      <c r="AI55" s="1"/>
      <c r="AJ55" s="1"/>
      <c r="AK55" s="1"/>
      <c r="AL55" s="1"/>
      <c r="AM55" s="1"/>
      <c r="AN55" s="1"/>
      <c r="AO55" s="1"/>
      <c r="AP55" s="1"/>
      <c r="AQ55" s="1"/>
      <c r="AR55" s="1"/>
      <c r="AS55" s="1"/>
      <c r="AT55" s="1"/>
      <c r="AU55" s="1"/>
      <c r="AV55" s="1"/>
      <c r="AW55" s="1"/>
      <c r="AX55" s="1"/>
      <c r="AY55" s="1"/>
    </row>
    <row r="56" spans="1:1005" ht="15" x14ac:dyDescent="0.25">
      <c r="A56" s="136">
        <v>46935</v>
      </c>
      <c r="B56" s="87"/>
      <c r="C56" s="87">
        <v>51</v>
      </c>
      <c r="D56" s="88">
        <v>51</v>
      </c>
      <c r="E56">
        <v>211.68</v>
      </c>
      <c r="F56">
        <v>40.424999999999997</v>
      </c>
      <c r="G56">
        <v>92.269000000000005</v>
      </c>
      <c r="H56">
        <v>74.284999999999997</v>
      </c>
      <c r="I56">
        <v>147.892</v>
      </c>
      <c r="J56">
        <v>24</v>
      </c>
      <c r="K56">
        <v>53.206000000000003</v>
      </c>
      <c r="L56">
        <v>12.94</v>
      </c>
      <c r="M56">
        <v>27.657</v>
      </c>
      <c r="N56">
        <v>36.906999999999996</v>
      </c>
      <c r="O56">
        <v>84.116</v>
      </c>
      <c r="P56">
        <v>48.83</v>
      </c>
      <c r="Q56">
        <v>48.112000000000002</v>
      </c>
      <c r="R56">
        <v>81.980999999999995</v>
      </c>
      <c r="S56">
        <v>48.37</v>
      </c>
      <c r="T56">
        <v>42.631999999999998</v>
      </c>
      <c r="U56">
        <v>89.132000000000005</v>
      </c>
      <c r="V56">
        <v>20.093</v>
      </c>
      <c r="W56">
        <v>25.911999999999999</v>
      </c>
      <c r="X56">
        <v>48.21</v>
      </c>
      <c r="Y56">
        <v>60.851999999999997</v>
      </c>
      <c r="Z56">
        <v>49.526000000000003</v>
      </c>
      <c r="AA56">
        <v>53.581000000000003</v>
      </c>
      <c r="AB56">
        <v>13.673999999999999</v>
      </c>
      <c r="AC56">
        <v>118.527</v>
      </c>
      <c r="AD56">
        <v>31.448</v>
      </c>
      <c r="AE56">
        <v>93.266000000000005</v>
      </c>
      <c r="AF56">
        <v>62.957000000000001</v>
      </c>
      <c r="AG56">
        <v>92.474000000000004</v>
      </c>
      <c r="AH56">
        <v>39.270000000000003</v>
      </c>
      <c r="AI56" s="1"/>
      <c r="AJ56" s="1"/>
      <c r="AK56" s="1"/>
      <c r="AL56" s="1"/>
      <c r="AM56" s="1"/>
      <c r="AN56" s="1"/>
      <c r="AO56" s="1"/>
      <c r="AP56" s="1"/>
      <c r="AQ56" s="1"/>
      <c r="AR56" s="1"/>
      <c r="AS56" s="1"/>
      <c r="AT56" s="1"/>
      <c r="AU56" s="1"/>
      <c r="AV56" s="1"/>
      <c r="AW56" s="1"/>
      <c r="AX56" s="1"/>
      <c r="AY56" s="1"/>
    </row>
    <row r="57" spans="1:1005" ht="15" x14ac:dyDescent="0.25">
      <c r="A57" s="136">
        <v>46966</v>
      </c>
      <c r="B57" s="87"/>
      <c r="C57" s="87">
        <v>29</v>
      </c>
      <c r="D57" s="88">
        <v>29</v>
      </c>
      <c r="E57">
        <v>72.534999999999997</v>
      </c>
      <c r="F57">
        <v>19.315000000000001</v>
      </c>
      <c r="G57">
        <v>72.652000000000001</v>
      </c>
      <c r="H57">
        <v>30.242999999999999</v>
      </c>
      <c r="I57">
        <v>90.667000000000002</v>
      </c>
      <c r="J57">
        <v>16.311</v>
      </c>
      <c r="K57">
        <v>36.476999999999997</v>
      </c>
      <c r="L57">
        <v>9.7370000000000001</v>
      </c>
      <c r="M57">
        <v>19.553000000000001</v>
      </c>
      <c r="N57">
        <v>18.706</v>
      </c>
      <c r="O57">
        <v>40.674999999999997</v>
      </c>
      <c r="P57">
        <v>34.866</v>
      </c>
      <c r="Q57">
        <v>40.61</v>
      </c>
      <c r="R57">
        <v>32.066000000000003</v>
      </c>
      <c r="S57">
        <v>21.277000000000001</v>
      </c>
      <c r="T57">
        <v>35.634</v>
      </c>
      <c r="U57">
        <v>29.303999999999998</v>
      </c>
      <c r="V57">
        <v>13.807</v>
      </c>
      <c r="W57">
        <v>27.076000000000001</v>
      </c>
      <c r="X57">
        <v>31.082999999999998</v>
      </c>
      <c r="Y57">
        <v>25.359000000000002</v>
      </c>
      <c r="Z57">
        <v>33.643999999999998</v>
      </c>
      <c r="AA57">
        <v>31.297999999999998</v>
      </c>
      <c r="AB57">
        <v>9.2550000000000008</v>
      </c>
      <c r="AC57">
        <v>35.104999999999997</v>
      </c>
      <c r="AD57">
        <v>17.093</v>
      </c>
      <c r="AE57">
        <v>36.067999999999998</v>
      </c>
      <c r="AF57">
        <v>37.354999999999997</v>
      </c>
      <c r="AG57">
        <v>36.527999999999999</v>
      </c>
      <c r="AH57">
        <v>19.568000000000001</v>
      </c>
      <c r="AI57" s="1"/>
      <c r="AJ57" s="1"/>
      <c r="AK57" s="1"/>
      <c r="AL57" s="1"/>
      <c r="AM57" s="1"/>
      <c r="AN57" s="1"/>
      <c r="AO57" s="1"/>
      <c r="AP57" s="1"/>
      <c r="AQ57" s="1"/>
      <c r="AR57" s="1"/>
      <c r="AS57" s="1"/>
      <c r="AT57" s="1"/>
      <c r="AU57" s="1"/>
      <c r="AV57" s="1"/>
      <c r="AW57" s="1"/>
      <c r="AX57" s="1"/>
      <c r="AY57" s="1"/>
    </row>
    <row r="58" spans="1:1005" ht="15" x14ac:dyDescent="0.25">
      <c r="A58" s="136">
        <v>46997</v>
      </c>
      <c r="B58" s="87"/>
      <c r="C58" s="87">
        <v>26</v>
      </c>
      <c r="D58" s="88">
        <v>26</v>
      </c>
      <c r="E58">
        <v>37.481000000000002</v>
      </c>
      <c r="F58">
        <v>21.689</v>
      </c>
      <c r="G58">
        <v>62.72</v>
      </c>
      <c r="H58">
        <v>24.407</v>
      </c>
      <c r="I58">
        <v>46.369</v>
      </c>
      <c r="J58">
        <v>15.648</v>
      </c>
      <c r="K58">
        <v>19.023</v>
      </c>
      <c r="L58">
        <v>22.443999999999999</v>
      </c>
      <c r="M58">
        <v>34.264000000000003</v>
      </c>
      <c r="N58">
        <v>40.802999999999997</v>
      </c>
      <c r="O58">
        <v>23.463999999999999</v>
      </c>
      <c r="P58">
        <v>32.947000000000003</v>
      </c>
      <c r="Q58">
        <v>36.398000000000003</v>
      </c>
      <c r="R58">
        <v>37.11</v>
      </c>
      <c r="S58">
        <v>15.217000000000001</v>
      </c>
      <c r="T58">
        <v>19.004000000000001</v>
      </c>
      <c r="U58">
        <v>20.565000000000001</v>
      </c>
      <c r="V58">
        <v>11.173999999999999</v>
      </c>
      <c r="W58">
        <v>45.274000000000001</v>
      </c>
      <c r="X58">
        <v>37.591999999999999</v>
      </c>
      <c r="Y58">
        <v>16.766999999999999</v>
      </c>
      <c r="Z58">
        <v>23.372</v>
      </c>
      <c r="AA58">
        <v>18.231000000000002</v>
      </c>
      <c r="AB58">
        <v>9.484</v>
      </c>
      <c r="AC58">
        <v>18.082000000000001</v>
      </c>
      <c r="AD58">
        <v>12.654</v>
      </c>
      <c r="AE58">
        <v>44.097999999999999</v>
      </c>
      <c r="AF58">
        <v>25.109000000000002</v>
      </c>
      <c r="AG58">
        <v>34.445</v>
      </c>
      <c r="AH58">
        <v>30.513000000000002</v>
      </c>
      <c r="AI58" s="1"/>
      <c r="AJ58" s="1"/>
      <c r="AK58" s="1"/>
      <c r="AL58" s="1"/>
      <c r="AM58" s="1"/>
      <c r="AN58" s="1"/>
      <c r="AO58" s="1"/>
      <c r="AP58" s="1"/>
      <c r="AQ58" s="1"/>
      <c r="AR58" s="1"/>
      <c r="AS58" s="1"/>
      <c r="AT58" s="1"/>
      <c r="AU58" s="1"/>
      <c r="AV58" s="1"/>
      <c r="AW58" s="1"/>
      <c r="AX58" s="1"/>
      <c r="AY58" s="1"/>
    </row>
    <row r="59" spans="1:1005" ht="15" x14ac:dyDescent="0.25">
      <c r="A59" s="136">
        <v>47027</v>
      </c>
      <c r="B59" s="87"/>
      <c r="C59" s="87">
        <v>19</v>
      </c>
      <c r="D59" s="88">
        <v>23</v>
      </c>
      <c r="E59">
        <v>27.85</v>
      </c>
      <c r="F59">
        <v>38.564999999999998</v>
      </c>
      <c r="G59">
        <v>51.466000000000001</v>
      </c>
      <c r="H59">
        <v>24.027000000000001</v>
      </c>
      <c r="I59">
        <v>21.911999999999999</v>
      </c>
      <c r="J59">
        <v>18.655000000000001</v>
      </c>
      <c r="K59">
        <v>15.189</v>
      </c>
      <c r="L59">
        <v>24.611999999999998</v>
      </c>
      <c r="M59">
        <v>18.064</v>
      </c>
      <c r="N59">
        <v>42.040999999999997</v>
      </c>
      <c r="O59">
        <v>40.89</v>
      </c>
      <c r="P59">
        <v>82.331000000000003</v>
      </c>
      <c r="Q59">
        <v>34.174999999999997</v>
      </c>
      <c r="R59">
        <v>22.468</v>
      </c>
      <c r="S59">
        <v>16.913</v>
      </c>
      <c r="T59">
        <v>21.882000000000001</v>
      </c>
      <c r="U59">
        <v>28.943999999999999</v>
      </c>
      <c r="V59">
        <v>10.044</v>
      </c>
      <c r="W59">
        <v>32.277999999999999</v>
      </c>
      <c r="X59">
        <v>44.122</v>
      </c>
      <c r="Y59">
        <v>19.861999999999998</v>
      </c>
      <c r="Z59">
        <v>16.827000000000002</v>
      </c>
      <c r="AA59">
        <v>17.114999999999998</v>
      </c>
      <c r="AB59">
        <v>12.196</v>
      </c>
      <c r="AC59">
        <v>12.679</v>
      </c>
      <c r="AD59">
        <v>13.177</v>
      </c>
      <c r="AE59">
        <v>19.641999999999999</v>
      </c>
      <c r="AF59">
        <v>15.967000000000001</v>
      </c>
      <c r="AG59">
        <v>21.812000000000001</v>
      </c>
      <c r="AH59">
        <v>27.024999999999999</v>
      </c>
      <c r="AI59" s="1"/>
      <c r="AJ59" s="1"/>
      <c r="AK59" s="1"/>
      <c r="AL59" s="1"/>
      <c r="AM59" s="1"/>
      <c r="AN59" s="1"/>
      <c r="AO59" s="1"/>
      <c r="AP59" s="1"/>
      <c r="AQ59" s="1"/>
      <c r="AR59" s="1"/>
      <c r="AS59" s="1"/>
      <c r="AT59" s="1"/>
      <c r="AU59" s="1"/>
      <c r="AV59" s="1"/>
      <c r="AW59" s="1"/>
      <c r="AX59" s="1"/>
      <c r="AY59" s="1"/>
    </row>
    <row r="60" spans="1:1005" ht="15" x14ac:dyDescent="0.25">
      <c r="A60" s="136">
        <v>47058</v>
      </c>
      <c r="B60" s="87"/>
      <c r="C60" s="87">
        <v>16</v>
      </c>
      <c r="D60" s="88">
        <v>18</v>
      </c>
      <c r="E60">
        <v>18.635999999999999</v>
      </c>
      <c r="F60">
        <v>21.08</v>
      </c>
      <c r="G60">
        <v>27.527000000000001</v>
      </c>
      <c r="H60">
        <v>21.042999999999999</v>
      </c>
      <c r="I60">
        <v>15.214</v>
      </c>
      <c r="J60">
        <v>14.855</v>
      </c>
      <c r="K60">
        <v>13.305</v>
      </c>
      <c r="L60">
        <v>14.688000000000001</v>
      </c>
      <c r="M60">
        <v>12.667999999999999</v>
      </c>
      <c r="N60">
        <v>25.390999999999998</v>
      </c>
      <c r="O60">
        <v>25.741</v>
      </c>
      <c r="P60">
        <v>31.96</v>
      </c>
      <c r="Q60">
        <v>20.710999999999999</v>
      </c>
      <c r="R60">
        <v>17.545999999999999</v>
      </c>
      <c r="S60">
        <v>16.673999999999999</v>
      </c>
      <c r="T60">
        <v>18.754000000000001</v>
      </c>
      <c r="U60">
        <v>20.975999999999999</v>
      </c>
      <c r="V60">
        <v>9.5310000000000006</v>
      </c>
      <c r="W60">
        <v>19.628</v>
      </c>
      <c r="X60">
        <v>21.49</v>
      </c>
      <c r="Y60">
        <v>15.936</v>
      </c>
      <c r="Z60">
        <v>12.801</v>
      </c>
      <c r="AA60">
        <v>13.43</v>
      </c>
      <c r="AB60">
        <v>10.997999999999999</v>
      </c>
      <c r="AC60">
        <v>11.978999999999999</v>
      </c>
      <c r="AD60">
        <v>13.988</v>
      </c>
      <c r="AE60">
        <v>14.605</v>
      </c>
      <c r="AF60">
        <v>13.319000000000001</v>
      </c>
      <c r="AG60">
        <v>16.449000000000002</v>
      </c>
      <c r="AH60">
        <v>20.504000000000001</v>
      </c>
      <c r="AI60" s="1"/>
      <c r="AJ60" s="1"/>
      <c r="AK60" s="1"/>
      <c r="AL60" s="1"/>
      <c r="AM60" s="1"/>
      <c r="AN60" s="1"/>
      <c r="AO60" s="1"/>
      <c r="AP60" s="1"/>
      <c r="AQ60" s="1"/>
      <c r="AR60" s="1"/>
      <c r="AS60" s="1"/>
      <c r="AT60" s="1"/>
      <c r="AU60" s="1"/>
      <c r="AV60" s="1"/>
      <c r="AW60" s="1"/>
      <c r="AX60" s="1"/>
      <c r="AY60" s="1"/>
    </row>
    <row r="61" spans="1:1005" ht="15" x14ac:dyDescent="0.25">
      <c r="A61" s="136">
        <v>47088</v>
      </c>
      <c r="B61" s="87"/>
      <c r="C61" s="87">
        <v>15</v>
      </c>
      <c r="D61" s="88">
        <v>15</v>
      </c>
      <c r="E61">
        <v>15.942</v>
      </c>
      <c r="F61">
        <v>15.967000000000001</v>
      </c>
      <c r="G61">
        <v>18.547000000000001</v>
      </c>
      <c r="H61">
        <v>17.297000000000001</v>
      </c>
      <c r="I61">
        <v>13.67</v>
      </c>
      <c r="J61">
        <v>12.595000000000001</v>
      </c>
      <c r="K61">
        <v>11.988</v>
      </c>
      <c r="L61">
        <v>11.846</v>
      </c>
      <c r="M61">
        <v>11.999000000000001</v>
      </c>
      <c r="N61">
        <v>17.407</v>
      </c>
      <c r="O61">
        <v>17.734000000000002</v>
      </c>
      <c r="P61">
        <v>19.251000000000001</v>
      </c>
      <c r="Q61">
        <v>16.234000000000002</v>
      </c>
      <c r="R61">
        <v>15.099</v>
      </c>
      <c r="S61">
        <v>13.347</v>
      </c>
      <c r="T61">
        <v>14.342000000000001</v>
      </c>
      <c r="U61">
        <v>15.253</v>
      </c>
      <c r="V61">
        <v>10.153</v>
      </c>
      <c r="W61">
        <v>14.682</v>
      </c>
      <c r="X61">
        <v>16.425999999999998</v>
      </c>
      <c r="Y61">
        <v>13.21</v>
      </c>
      <c r="Z61">
        <v>12.119</v>
      </c>
      <c r="AA61">
        <v>12.647</v>
      </c>
      <c r="AB61">
        <v>9.6159999999999997</v>
      </c>
      <c r="AC61">
        <v>12.54</v>
      </c>
      <c r="AD61">
        <v>12.351000000000001</v>
      </c>
      <c r="AE61">
        <v>12.696999999999999</v>
      </c>
      <c r="AF61">
        <v>12.211</v>
      </c>
      <c r="AG61">
        <v>14.673</v>
      </c>
      <c r="AH61">
        <v>15.103999999999999</v>
      </c>
      <c r="AI61" s="1"/>
      <c r="AJ61" s="1"/>
      <c r="AK61" s="1"/>
      <c r="AL61" s="1"/>
      <c r="AM61" s="1"/>
      <c r="AN61" s="1"/>
      <c r="AO61" s="1"/>
      <c r="AP61" s="1"/>
      <c r="AQ61" s="1"/>
      <c r="AR61" s="1"/>
      <c r="AS61" s="1"/>
      <c r="AT61" s="1"/>
      <c r="AU61" s="1"/>
      <c r="AV61" s="1"/>
      <c r="AW61" s="1"/>
      <c r="AX61" s="1"/>
      <c r="AY61" s="1"/>
    </row>
    <row r="62" spans="1:1005" ht="15" x14ac:dyDescent="0.25">
      <c r="A62" s="136">
        <v>47119</v>
      </c>
      <c r="B62" s="87"/>
      <c r="C62" s="87">
        <v>13</v>
      </c>
      <c r="D62" s="88">
        <v>13</v>
      </c>
      <c r="E62">
        <v>14.683999999999999</v>
      </c>
      <c r="F62">
        <v>13.473000000000001</v>
      </c>
      <c r="G62">
        <v>15.521000000000001</v>
      </c>
      <c r="H62">
        <v>14.484999999999999</v>
      </c>
      <c r="I62">
        <v>13.425000000000001</v>
      </c>
      <c r="J62">
        <v>11.756</v>
      </c>
      <c r="K62">
        <v>11.766</v>
      </c>
      <c r="L62">
        <v>10.768000000000001</v>
      </c>
      <c r="M62">
        <v>10.984</v>
      </c>
      <c r="N62">
        <v>16.091000000000001</v>
      </c>
      <c r="O62">
        <v>15.585000000000001</v>
      </c>
      <c r="P62">
        <v>14.904999999999999</v>
      </c>
      <c r="Q62">
        <v>13.544</v>
      </c>
      <c r="R62">
        <v>13.635</v>
      </c>
      <c r="S62">
        <v>12.121</v>
      </c>
      <c r="T62">
        <v>12.552</v>
      </c>
      <c r="U62">
        <v>13.888999999999999</v>
      </c>
      <c r="V62">
        <v>10.349</v>
      </c>
      <c r="W62">
        <v>12.58</v>
      </c>
      <c r="X62">
        <v>14.042999999999999</v>
      </c>
      <c r="Y62">
        <v>11.6</v>
      </c>
      <c r="Z62">
        <v>11.978999999999999</v>
      </c>
      <c r="AA62">
        <v>12.173</v>
      </c>
      <c r="AB62">
        <v>9.2919999999999998</v>
      </c>
      <c r="AC62">
        <v>12.177</v>
      </c>
      <c r="AD62">
        <v>11.081</v>
      </c>
      <c r="AE62">
        <v>11.571999999999999</v>
      </c>
      <c r="AF62">
        <v>11.548</v>
      </c>
      <c r="AG62">
        <v>13.78</v>
      </c>
      <c r="AH62">
        <v>13.346</v>
      </c>
      <c r="AI62" s="1"/>
      <c r="AJ62" s="1"/>
      <c r="AK62" s="1"/>
      <c r="AL62" s="1"/>
      <c r="AM62" s="1"/>
      <c r="AN62" s="1"/>
      <c r="AO62" s="1"/>
      <c r="AP62" s="1"/>
      <c r="AQ62" s="1"/>
      <c r="AR62" s="1"/>
      <c r="AS62" s="1"/>
      <c r="AT62" s="1"/>
      <c r="AU62" s="1"/>
      <c r="AV62" s="1"/>
      <c r="AW62" s="1"/>
      <c r="AX62" s="1"/>
      <c r="AY62" s="1"/>
    </row>
    <row r="63" spans="1:1005" ht="15" x14ac:dyDescent="0.25">
      <c r="A63" s="136">
        <v>47150</v>
      </c>
      <c r="B63" s="87"/>
      <c r="C63" s="87">
        <v>12</v>
      </c>
      <c r="D63" s="88">
        <v>12</v>
      </c>
      <c r="E63">
        <v>15.984999999999999</v>
      </c>
      <c r="F63">
        <v>11.382999999999999</v>
      </c>
      <c r="G63">
        <v>12.862</v>
      </c>
      <c r="H63">
        <v>13.525</v>
      </c>
      <c r="I63">
        <v>12.715999999999999</v>
      </c>
      <c r="J63">
        <v>10.179</v>
      </c>
      <c r="K63">
        <v>10.36</v>
      </c>
      <c r="L63">
        <v>9.907</v>
      </c>
      <c r="M63">
        <v>9.7260000000000009</v>
      </c>
      <c r="N63">
        <v>14.188000000000001</v>
      </c>
      <c r="O63">
        <v>12.766</v>
      </c>
      <c r="P63">
        <v>14.199</v>
      </c>
      <c r="Q63">
        <v>10.887</v>
      </c>
      <c r="R63">
        <v>12.667999999999999</v>
      </c>
      <c r="S63">
        <v>10.272</v>
      </c>
      <c r="T63">
        <v>10.663</v>
      </c>
      <c r="U63">
        <v>10.914999999999999</v>
      </c>
      <c r="V63">
        <v>9.9540000000000006</v>
      </c>
      <c r="W63">
        <v>12.316000000000001</v>
      </c>
      <c r="X63">
        <v>15.714</v>
      </c>
      <c r="Y63">
        <v>12.493</v>
      </c>
      <c r="Z63">
        <v>13.723000000000001</v>
      </c>
      <c r="AA63">
        <v>11.789</v>
      </c>
      <c r="AB63">
        <v>8.2210000000000001</v>
      </c>
      <c r="AC63">
        <v>10.877000000000001</v>
      </c>
      <c r="AD63">
        <v>10.206</v>
      </c>
      <c r="AE63">
        <v>10.396000000000001</v>
      </c>
      <c r="AF63">
        <v>10.311</v>
      </c>
      <c r="AG63">
        <v>11.773999999999999</v>
      </c>
      <c r="AH63">
        <v>14.333</v>
      </c>
      <c r="AI63" s="1"/>
      <c r="AJ63" s="1"/>
      <c r="AK63" s="1"/>
      <c r="AL63" s="1"/>
      <c r="AM63" s="1"/>
      <c r="AN63" s="1"/>
      <c r="AO63" s="1"/>
      <c r="AP63" s="1"/>
      <c r="AQ63" s="1"/>
      <c r="AR63" s="1"/>
      <c r="AS63" s="1"/>
      <c r="AT63" s="1"/>
      <c r="AU63" s="1"/>
      <c r="AV63" s="1"/>
      <c r="AW63" s="1"/>
      <c r="AX63" s="1"/>
      <c r="AY63" s="1"/>
    </row>
    <row r="64" spans="1:1005" ht="15" x14ac:dyDescent="0.25">
      <c r="A64" s="136">
        <v>47178</v>
      </c>
      <c r="B64" s="87"/>
      <c r="C64" s="87">
        <v>23</v>
      </c>
      <c r="D64" s="88">
        <v>23</v>
      </c>
      <c r="E64">
        <v>19.542000000000002</v>
      </c>
      <c r="F64">
        <v>38.811</v>
      </c>
      <c r="G64">
        <v>22.047000000000001</v>
      </c>
      <c r="H64">
        <v>20.123999999999999</v>
      </c>
      <c r="I64">
        <v>17.440000000000001</v>
      </c>
      <c r="J64">
        <v>18.148</v>
      </c>
      <c r="K64">
        <v>13.323</v>
      </c>
      <c r="L64">
        <v>14.225</v>
      </c>
      <c r="M64">
        <v>31.542000000000002</v>
      </c>
      <c r="N64">
        <v>27.094000000000001</v>
      </c>
      <c r="O64">
        <v>16.661000000000001</v>
      </c>
      <c r="P64">
        <v>47.731999999999999</v>
      </c>
      <c r="Q64">
        <v>14.25</v>
      </c>
      <c r="R64">
        <v>21.856999999999999</v>
      </c>
      <c r="S64">
        <v>11.956</v>
      </c>
      <c r="T64">
        <v>16.911999999999999</v>
      </c>
      <c r="U64">
        <v>20.277000000000001</v>
      </c>
      <c r="V64">
        <v>13.038</v>
      </c>
      <c r="W64">
        <v>17.524999999999999</v>
      </c>
      <c r="X64">
        <v>29.765000000000001</v>
      </c>
      <c r="Y64">
        <v>19.087</v>
      </c>
      <c r="Z64">
        <v>39.26</v>
      </c>
      <c r="AA64">
        <v>13.792</v>
      </c>
      <c r="AB64">
        <v>11.971</v>
      </c>
      <c r="AC64">
        <v>16.657</v>
      </c>
      <c r="AD64">
        <v>11.956</v>
      </c>
      <c r="AE64">
        <v>15.728999999999999</v>
      </c>
      <c r="AF64">
        <v>15.797000000000001</v>
      </c>
      <c r="AG64">
        <v>21.713999999999999</v>
      </c>
      <c r="AH64">
        <v>21.713999999999999</v>
      </c>
      <c r="AI64" s="1"/>
      <c r="AJ64" s="1"/>
      <c r="AK64" s="1"/>
      <c r="AL64" s="1"/>
      <c r="AM64" s="1"/>
      <c r="AN64" s="1"/>
      <c r="AO64" s="1"/>
      <c r="AP64" s="1"/>
      <c r="AQ64" s="1"/>
      <c r="AR64" s="1"/>
      <c r="AS64" s="1"/>
      <c r="AT64" s="1"/>
      <c r="AU64" s="1"/>
      <c r="AV64" s="1"/>
      <c r="AW64" s="1"/>
      <c r="AX64" s="1"/>
      <c r="AY64" s="1"/>
      <c r="ALQ64" t="e">
        <v>#N/A</v>
      </c>
    </row>
    <row r="65" spans="1:1005" ht="15" x14ac:dyDescent="0.25">
      <c r="A65" s="136">
        <v>47209</v>
      </c>
      <c r="B65" s="87"/>
      <c r="C65" s="87">
        <v>51</v>
      </c>
      <c r="D65" s="88">
        <v>51</v>
      </c>
      <c r="E65">
        <v>40.418999999999997</v>
      </c>
      <c r="F65">
        <v>67.897999999999996</v>
      </c>
      <c r="G65">
        <v>44.578000000000003</v>
      </c>
      <c r="H65">
        <v>42.457000000000001</v>
      </c>
      <c r="I65">
        <v>51.808999999999997</v>
      </c>
      <c r="J65">
        <v>58.488</v>
      </c>
      <c r="K65">
        <v>37.901000000000003</v>
      </c>
      <c r="L65">
        <v>34.421999999999997</v>
      </c>
      <c r="M65">
        <v>88.873000000000005</v>
      </c>
      <c r="N65">
        <v>76.91</v>
      </c>
      <c r="O65">
        <v>52.259</v>
      </c>
      <c r="P65">
        <v>69.596999999999994</v>
      </c>
      <c r="Q65">
        <v>35.832000000000001</v>
      </c>
      <c r="R65">
        <v>41.997</v>
      </c>
      <c r="S65">
        <v>29.088000000000001</v>
      </c>
      <c r="T65">
        <v>37.491</v>
      </c>
      <c r="U65">
        <v>76.799000000000007</v>
      </c>
      <c r="V65">
        <v>19.106999999999999</v>
      </c>
      <c r="W65">
        <v>46.863</v>
      </c>
      <c r="X65">
        <v>44.280999999999999</v>
      </c>
      <c r="Y65">
        <v>39.182000000000002</v>
      </c>
      <c r="Z65">
        <v>78.397999999999996</v>
      </c>
      <c r="AA65">
        <v>29.151</v>
      </c>
      <c r="AB65">
        <v>43.406999999999996</v>
      </c>
      <c r="AC65">
        <v>27.140999999999998</v>
      </c>
      <c r="AD65">
        <v>20.669</v>
      </c>
      <c r="AE65">
        <v>59.384999999999998</v>
      </c>
      <c r="AF65">
        <v>43.598999999999997</v>
      </c>
      <c r="AG65">
        <v>57.432000000000002</v>
      </c>
      <c r="AH65">
        <v>57.432000000000002</v>
      </c>
      <c r="AI65" s="1"/>
      <c r="AJ65" s="1"/>
      <c r="AK65" s="1"/>
      <c r="AL65" s="1"/>
      <c r="AM65" s="1"/>
      <c r="AN65" s="1"/>
      <c r="AO65" s="1"/>
      <c r="AP65" s="1"/>
      <c r="AQ65" s="1"/>
      <c r="AR65" s="1"/>
      <c r="AS65" s="1"/>
      <c r="AT65" s="1"/>
      <c r="AU65" s="1"/>
      <c r="AV65" s="1"/>
      <c r="AW65" s="1"/>
      <c r="AX65" s="1"/>
      <c r="AY65" s="1"/>
      <c r="ALQ65" t="e">
        <v>#N/A</v>
      </c>
    </row>
    <row r="66" spans="1:1005" ht="15" x14ac:dyDescent="0.25">
      <c r="A66" s="136">
        <v>47239</v>
      </c>
      <c r="B66" s="87"/>
      <c r="C66" s="87">
        <v>135</v>
      </c>
      <c r="D66" s="88">
        <v>135</v>
      </c>
      <c r="E66">
        <v>143.38399999999999</v>
      </c>
      <c r="F66">
        <v>198.762</v>
      </c>
      <c r="G66">
        <v>143.87700000000001</v>
      </c>
      <c r="H66">
        <v>148.87</v>
      </c>
      <c r="I66">
        <v>124.911</v>
      </c>
      <c r="J66">
        <v>229.07300000000001</v>
      </c>
      <c r="K66">
        <v>51.215000000000003</v>
      </c>
      <c r="L66">
        <v>109.693</v>
      </c>
      <c r="M66">
        <v>149.21299999999999</v>
      </c>
      <c r="N66">
        <v>232.68899999999999</v>
      </c>
      <c r="O66">
        <v>126.367</v>
      </c>
      <c r="P66">
        <v>152.34899999999999</v>
      </c>
      <c r="Q66">
        <v>182.364</v>
      </c>
      <c r="R66">
        <v>209.77699999999999</v>
      </c>
      <c r="S66">
        <v>84.450999999999993</v>
      </c>
      <c r="T66">
        <v>123.387</v>
      </c>
      <c r="U66">
        <v>114.072</v>
      </c>
      <c r="V66">
        <v>78.138000000000005</v>
      </c>
      <c r="W66">
        <v>110.404</v>
      </c>
      <c r="X66">
        <v>91.031000000000006</v>
      </c>
      <c r="Y66">
        <v>103.462</v>
      </c>
      <c r="Z66">
        <v>147.155</v>
      </c>
      <c r="AA66">
        <v>72.932000000000002</v>
      </c>
      <c r="AB66">
        <v>130.40299999999999</v>
      </c>
      <c r="AC66">
        <v>118.227</v>
      </c>
      <c r="AD66">
        <v>73.866</v>
      </c>
      <c r="AE66">
        <v>160.81100000000001</v>
      </c>
      <c r="AF66">
        <v>204.24600000000001</v>
      </c>
      <c r="AG66">
        <v>153.67699999999999</v>
      </c>
      <c r="AH66">
        <v>153.67699999999999</v>
      </c>
      <c r="AI66" s="1"/>
      <c r="AJ66" s="1"/>
      <c r="AK66" s="1"/>
      <c r="AL66" s="1"/>
      <c r="AM66" s="1"/>
      <c r="AN66" s="1"/>
      <c r="AO66" s="1"/>
      <c r="AP66" s="1"/>
      <c r="AQ66" s="1"/>
      <c r="AR66" s="1"/>
      <c r="AS66" s="1"/>
      <c r="AT66" s="1"/>
      <c r="AU66" s="1"/>
      <c r="AV66" s="1"/>
      <c r="AW66" s="1"/>
      <c r="AX66" s="1"/>
      <c r="AY66" s="1"/>
      <c r="ALQ66" t="e">
        <v>#N/A</v>
      </c>
    </row>
    <row r="67" spans="1:1005" ht="15" x14ac:dyDescent="0.25">
      <c r="A67" s="136">
        <v>47270</v>
      </c>
      <c r="B67" s="87"/>
      <c r="C67" s="87">
        <v>144</v>
      </c>
      <c r="D67" s="88">
        <v>144</v>
      </c>
      <c r="E67">
        <v>98.302999999999997</v>
      </c>
      <c r="F67">
        <v>257.66300000000001</v>
      </c>
      <c r="G67">
        <v>127.03</v>
      </c>
      <c r="H67">
        <v>216.221</v>
      </c>
      <c r="I67">
        <v>74.63</v>
      </c>
      <c r="J67">
        <v>128.191</v>
      </c>
      <c r="K67">
        <v>30.123999999999999</v>
      </c>
      <c r="L67">
        <v>91.132999999999996</v>
      </c>
      <c r="M67">
        <v>96.295000000000002</v>
      </c>
      <c r="N67">
        <v>212.887</v>
      </c>
      <c r="O67">
        <v>83.763999999999996</v>
      </c>
      <c r="P67">
        <v>120.206</v>
      </c>
      <c r="Q67">
        <v>213.041</v>
      </c>
      <c r="R67">
        <v>116.51900000000001</v>
      </c>
      <c r="S67">
        <v>145.6</v>
      </c>
      <c r="T67">
        <v>221.03399999999999</v>
      </c>
      <c r="U67">
        <v>49.164000000000001</v>
      </c>
      <c r="V67">
        <v>62.167999999999999</v>
      </c>
      <c r="W67">
        <v>151.81</v>
      </c>
      <c r="X67">
        <v>183.90799999999999</v>
      </c>
      <c r="Y67">
        <v>167.89099999999999</v>
      </c>
      <c r="Z67">
        <v>167.61799999999999</v>
      </c>
      <c r="AA67">
        <v>30.914999999999999</v>
      </c>
      <c r="AB67">
        <v>257.11900000000003</v>
      </c>
      <c r="AC67">
        <v>89.289000000000001</v>
      </c>
      <c r="AD67">
        <v>150.62100000000001</v>
      </c>
      <c r="AE67">
        <v>112.10899999999999</v>
      </c>
      <c r="AF67">
        <v>232.47200000000001</v>
      </c>
      <c r="AG67">
        <v>149.126</v>
      </c>
      <c r="AH67">
        <v>149.126</v>
      </c>
      <c r="AI67" s="1"/>
      <c r="AJ67" s="1"/>
      <c r="AK67" s="1"/>
      <c r="AL67" s="1"/>
      <c r="AM67" s="1"/>
      <c r="AN67" s="1"/>
      <c r="AO67" s="1"/>
      <c r="AP67" s="1"/>
      <c r="AQ67" s="1"/>
      <c r="AR67" s="1"/>
      <c r="AS67" s="1"/>
      <c r="AT67" s="1"/>
      <c r="AU67" s="1"/>
      <c r="AV67" s="1"/>
      <c r="AW67" s="1"/>
      <c r="AX67" s="1"/>
      <c r="AY67" s="1"/>
      <c r="ALQ67" t="e">
        <v>#N/A</v>
      </c>
    </row>
    <row r="68" spans="1:1005" ht="15" x14ac:dyDescent="0.25">
      <c r="A68" s="136">
        <v>47300</v>
      </c>
      <c r="B68" s="87"/>
      <c r="C68" s="87">
        <v>51</v>
      </c>
      <c r="D68" s="88">
        <v>51</v>
      </c>
      <c r="E68">
        <v>40.424999999999997</v>
      </c>
      <c r="F68">
        <v>92.269000000000005</v>
      </c>
      <c r="G68">
        <v>74.284999999999997</v>
      </c>
      <c r="H68">
        <v>147.892</v>
      </c>
      <c r="I68">
        <v>24</v>
      </c>
      <c r="J68">
        <v>53.206000000000003</v>
      </c>
      <c r="K68">
        <v>12.94</v>
      </c>
      <c r="L68">
        <v>27.657</v>
      </c>
      <c r="M68">
        <v>36.906999999999996</v>
      </c>
      <c r="N68">
        <v>84.116</v>
      </c>
      <c r="O68">
        <v>48.83</v>
      </c>
      <c r="P68">
        <v>48.112000000000002</v>
      </c>
      <c r="Q68">
        <v>81.980999999999995</v>
      </c>
      <c r="R68">
        <v>48.37</v>
      </c>
      <c r="S68">
        <v>42.631999999999998</v>
      </c>
      <c r="T68">
        <v>89.132000000000005</v>
      </c>
      <c r="U68">
        <v>20.093</v>
      </c>
      <c r="V68">
        <v>25.911999999999999</v>
      </c>
      <c r="W68">
        <v>48.21</v>
      </c>
      <c r="X68">
        <v>60.851999999999997</v>
      </c>
      <c r="Y68">
        <v>49.526000000000003</v>
      </c>
      <c r="Z68">
        <v>53.581000000000003</v>
      </c>
      <c r="AA68">
        <v>13.673999999999999</v>
      </c>
      <c r="AB68">
        <v>118.527</v>
      </c>
      <c r="AC68">
        <v>31.448</v>
      </c>
      <c r="AD68">
        <v>93.266000000000005</v>
      </c>
      <c r="AE68">
        <v>62.957000000000001</v>
      </c>
      <c r="AF68">
        <v>92.474000000000004</v>
      </c>
      <c r="AG68">
        <v>39.270000000000003</v>
      </c>
      <c r="AH68">
        <v>39.270000000000003</v>
      </c>
      <c r="AI68" s="1"/>
      <c r="AJ68" s="1"/>
      <c r="AK68" s="1"/>
      <c r="AL68" s="1"/>
      <c r="AM68" s="1"/>
      <c r="AN68" s="1"/>
      <c r="AO68" s="1"/>
      <c r="AP68" s="1"/>
      <c r="AQ68" s="1"/>
      <c r="AR68" s="1"/>
      <c r="AS68" s="1"/>
      <c r="AT68" s="1"/>
      <c r="AU68" s="1"/>
      <c r="AV68" s="1"/>
      <c r="AW68" s="1"/>
      <c r="AX68" s="1"/>
      <c r="AY68" s="1"/>
      <c r="ALQ68" t="e">
        <v>#N/A</v>
      </c>
    </row>
    <row r="69" spans="1:1005" ht="15" x14ac:dyDescent="0.25">
      <c r="A69" s="136">
        <v>47331</v>
      </c>
      <c r="B69" s="87"/>
      <c r="C69" s="87">
        <v>29</v>
      </c>
      <c r="D69" s="88">
        <v>29</v>
      </c>
      <c r="E69">
        <v>19.315000000000001</v>
      </c>
      <c r="F69">
        <v>72.652000000000001</v>
      </c>
      <c r="G69">
        <v>30.242999999999999</v>
      </c>
      <c r="H69">
        <v>90.667000000000002</v>
      </c>
      <c r="I69">
        <v>16.311</v>
      </c>
      <c r="J69">
        <v>36.476999999999997</v>
      </c>
      <c r="K69">
        <v>9.7370000000000001</v>
      </c>
      <c r="L69">
        <v>19.553000000000001</v>
      </c>
      <c r="M69">
        <v>18.706</v>
      </c>
      <c r="N69">
        <v>40.674999999999997</v>
      </c>
      <c r="O69">
        <v>34.866</v>
      </c>
      <c r="P69">
        <v>40.61</v>
      </c>
      <c r="Q69">
        <v>32.066000000000003</v>
      </c>
      <c r="R69">
        <v>21.277000000000001</v>
      </c>
      <c r="S69">
        <v>35.634</v>
      </c>
      <c r="T69">
        <v>29.303999999999998</v>
      </c>
      <c r="U69">
        <v>13.807</v>
      </c>
      <c r="V69">
        <v>27.076000000000001</v>
      </c>
      <c r="W69">
        <v>31.082999999999998</v>
      </c>
      <c r="X69">
        <v>25.359000000000002</v>
      </c>
      <c r="Y69">
        <v>33.643999999999998</v>
      </c>
      <c r="Z69">
        <v>31.297999999999998</v>
      </c>
      <c r="AA69">
        <v>9.2550000000000008</v>
      </c>
      <c r="AB69">
        <v>35.104999999999997</v>
      </c>
      <c r="AC69">
        <v>17.093</v>
      </c>
      <c r="AD69">
        <v>36.067999999999998</v>
      </c>
      <c r="AE69">
        <v>37.354999999999997</v>
      </c>
      <c r="AF69">
        <v>36.527999999999999</v>
      </c>
      <c r="AG69">
        <v>19.568000000000001</v>
      </c>
      <c r="AH69">
        <v>19.568000000000001</v>
      </c>
      <c r="AI69" s="1"/>
      <c r="AJ69" s="1"/>
      <c r="AK69" s="1"/>
      <c r="AL69" s="1"/>
      <c r="AM69" s="1"/>
      <c r="AN69" s="1"/>
      <c r="AO69" s="1"/>
      <c r="AP69" s="1"/>
      <c r="AQ69" s="1"/>
      <c r="AR69" s="1"/>
      <c r="AS69" s="1"/>
      <c r="AT69" s="1"/>
      <c r="AU69" s="1"/>
      <c r="AV69" s="1"/>
      <c r="AW69" s="1"/>
      <c r="AX69" s="1"/>
      <c r="AY69" s="1"/>
      <c r="ALQ69" t="e">
        <v>#N/A</v>
      </c>
    </row>
    <row r="70" spans="1:1005" ht="15" x14ac:dyDescent="0.25">
      <c r="A70" s="136">
        <v>47362</v>
      </c>
      <c r="B70" s="87"/>
      <c r="C70" s="87">
        <v>26</v>
      </c>
      <c r="D70" s="88">
        <v>26</v>
      </c>
      <c r="E70">
        <v>21.689</v>
      </c>
      <c r="F70">
        <v>62.72</v>
      </c>
      <c r="G70">
        <v>24.407</v>
      </c>
      <c r="H70">
        <v>46.369</v>
      </c>
      <c r="I70">
        <v>15.648</v>
      </c>
      <c r="J70">
        <v>19.023</v>
      </c>
      <c r="K70">
        <v>22.443999999999999</v>
      </c>
      <c r="L70">
        <v>34.264000000000003</v>
      </c>
      <c r="M70">
        <v>40.802999999999997</v>
      </c>
      <c r="N70">
        <v>23.463999999999999</v>
      </c>
      <c r="O70">
        <v>32.947000000000003</v>
      </c>
      <c r="P70">
        <v>36.398000000000003</v>
      </c>
      <c r="Q70">
        <v>37.11</v>
      </c>
      <c r="R70">
        <v>15.217000000000001</v>
      </c>
      <c r="S70">
        <v>19.004000000000001</v>
      </c>
      <c r="T70">
        <v>20.565000000000001</v>
      </c>
      <c r="U70">
        <v>11.173999999999999</v>
      </c>
      <c r="V70">
        <v>45.274000000000001</v>
      </c>
      <c r="W70">
        <v>37.591999999999999</v>
      </c>
      <c r="X70">
        <v>16.766999999999999</v>
      </c>
      <c r="Y70">
        <v>23.372</v>
      </c>
      <c r="Z70">
        <v>18.231000000000002</v>
      </c>
      <c r="AA70">
        <v>9.484</v>
      </c>
      <c r="AB70">
        <v>18.082000000000001</v>
      </c>
      <c r="AC70">
        <v>12.654</v>
      </c>
      <c r="AD70">
        <v>44.097999999999999</v>
      </c>
      <c r="AE70">
        <v>25.109000000000002</v>
      </c>
      <c r="AF70">
        <v>34.445</v>
      </c>
      <c r="AG70">
        <v>30.513000000000002</v>
      </c>
      <c r="AH70">
        <v>30.513000000000002</v>
      </c>
      <c r="AI70" s="1"/>
      <c r="AJ70" s="1"/>
      <c r="AK70" s="1"/>
      <c r="AL70" s="1"/>
      <c r="AM70" s="1"/>
      <c r="AN70" s="1"/>
      <c r="AO70" s="1"/>
      <c r="AP70" s="1"/>
      <c r="AQ70" s="1"/>
      <c r="AR70" s="1"/>
      <c r="AS70" s="1"/>
      <c r="AT70" s="1"/>
      <c r="AU70" s="1"/>
      <c r="AV70" s="1"/>
      <c r="AW70" s="1"/>
      <c r="AX70" s="1"/>
      <c r="AY70" s="1"/>
      <c r="ALQ70" t="e">
        <v>#N/A</v>
      </c>
    </row>
    <row r="71" spans="1:1005" ht="15" x14ac:dyDescent="0.25">
      <c r="A71" s="136"/>
      <c r="B71" s="87"/>
      <c r="C71" s="87"/>
      <c r="D71" s="88"/>
      <c r="AI71" s="1"/>
      <c r="AJ71" s="1"/>
      <c r="AK71" s="1"/>
      <c r="AL71" s="1"/>
      <c r="AM71" s="1"/>
      <c r="AN71" s="1"/>
      <c r="AO71" s="1"/>
      <c r="AP71" s="1"/>
      <c r="AQ71" s="1"/>
      <c r="AR71" s="1"/>
      <c r="AS71" s="1"/>
      <c r="AT71" s="1"/>
      <c r="AU71" s="1"/>
      <c r="AV71" s="1"/>
      <c r="AW71" s="1"/>
      <c r="AX71" s="1"/>
      <c r="AY71" s="1"/>
      <c r="ALQ71" t="e">
        <v>#N/A</v>
      </c>
    </row>
    <row r="72" spans="1:1005" ht="15" x14ac:dyDescent="0.25">
      <c r="A72" s="136"/>
      <c r="B72" s="87"/>
      <c r="C72" s="87"/>
      <c r="D72" s="88"/>
      <c r="AI72" s="1"/>
      <c r="AJ72" s="1"/>
      <c r="AK72" s="1"/>
      <c r="AL72" s="1"/>
      <c r="AM72" s="1"/>
      <c r="AN72" s="1"/>
      <c r="AO72" s="1"/>
      <c r="AP72" s="1"/>
      <c r="AQ72" s="1"/>
      <c r="AR72" s="1"/>
      <c r="AS72" s="1"/>
      <c r="AT72" s="1"/>
      <c r="AU72" s="1"/>
      <c r="AV72" s="1"/>
      <c r="AW72" s="1"/>
      <c r="AX72" s="1"/>
      <c r="AY72" s="1"/>
      <c r="ALQ72" t="e">
        <v>#N/A</v>
      </c>
    </row>
    <row r="73" spans="1:1005" ht="15" x14ac:dyDescent="0.25">
      <c r="A73" s="136"/>
      <c r="B73" s="87"/>
      <c r="C73" s="87"/>
      <c r="D73" s="88"/>
      <c r="AI73" s="1"/>
      <c r="AJ73" s="1"/>
      <c r="AK73" s="1"/>
      <c r="AL73" s="1"/>
      <c r="AM73" s="1"/>
      <c r="AN73" s="1"/>
      <c r="AO73" s="1"/>
      <c r="AP73" s="1"/>
      <c r="AQ73" s="1"/>
      <c r="AR73" s="1"/>
      <c r="AS73" s="1"/>
      <c r="AT73" s="1"/>
      <c r="AU73" s="1"/>
      <c r="AV73" s="1"/>
      <c r="AW73" s="1"/>
      <c r="AX73" s="1"/>
      <c r="AY73" s="1"/>
    </row>
    <row r="74" spans="1:1005" ht="15" x14ac:dyDescent="0.25">
      <c r="A74" s="136"/>
      <c r="B74" s="87"/>
      <c r="C74" s="87"/>
      <c r="D74" s="88"/>
      <c r="AI74" s="1"/>
      <c r="AJ74" s="1"/>
      <c r="AK74" s="1"/>
      <c r="AL74" s="1"/>
      <c r="AM74" s="1"/>
      <c r="AN74" s="1"/>
      <c r="AO74" s="1"/>
      <c r="AP74" s="1"/>
      <c r="AQ74" s="1"/>
      <c r="AR74" s="1"/>
      <c r="AS74" s="1"/>
      <c r="AT74" s="1"/>
      <c r="AU74" s="1"/>
      <c r="AV74" s="1"/>
      <c r="AW74" s="1"/>
      <c r="AX74" s="1"/>
      <c r="AY74" s="1"/>
    </row>
    <row r="75" spans="1:1005" ht="15" x14ac:dyDescent="0.25">
      <c r="A75" s="136"/>
      <c r="B75" s="87"/>
      <c r="C75" s="87"/>
      <c r="D75" s="88"/>
      <c r="AI75" s="1"/>
      <c r="AJ75" s="1"/>
      <c r="AK75" s="1"/>
      <c r="AL75" s="1"/>
      <c r="AM75" s="1"/>
      <c r="AN75" s="1"/>
      <c r="AO75" s="1"/>
      <c r="AP75" s="1"/>
      <c r="AQ75" s="1"/>
      <c r="AR75" s="1"/>
      <c r="AS75" s="1"/>
      <c r="AT75" s="1"/>
      <c r="AU75" s="1"/>
      <c r="AV75" s="1"/>
      <c r="AW75" s="1"/>
      <c r="AX75" s="1"/>
      <c r="AY75" s="1"/>
    </row>
    <row r="76" spans="1:1005" ht="15" x14ac:dyDescent="0.25">
      <c r="A76" s="136"/>
      <c r="B76" s="87"/>
      <c r="C76" s="87"/>
      <c r="D76" s="88"/>
      <c r="AI76" s="1"/>
      <c r="AJ76" s="1"/>
      <c r="AK76" s="1"/>
      <c r="AL76" s="1"/>
      <c r="AM76" s="1"/>
      <c r="AN76" s="1"/>
      <c r="AO76" s="1"/>
      <c r="AP76" s="1"/>
      <c r="AQ76" s="1"/>
      <c r="AR76" s="1"/>
      <c r="AS76" s="1"/>
      <c r="AT76" s="1"/>
      <c r="AU76" s="1"/>
      <c r="AV76" s="1"/>
      <c r="AW76" s="1"/>
      <c r="AX76" s="1"/>
      <c r="AY76" s="1"/>
    </row>
    <row r="77" spans="1:1005" ht="15" x14ac:dyDescent="0.25">
      <c r="A77" s="136"/>
      <c r="B77" s="87"/>
      <c r="C77" s="87"/>
      <c r="D77" s="88"/>
      <c r="AI77" s="1"/>
      <c r="AJ77" s="1"/>
      <c r="AK77" s="1"/>
      <c r="AL77" s="1"/>
      <c r="AM77" s="1"/>
      <c r="AN77" s="1"/>
      <c r="AO77" s="1"/>
      <c r="AP77" s="1"/>
      <c r="AQ77" s="1"/>
      <c r="AR77" s="1"/>
      <c r="AS77" s="1"/>
      <c r="AT77" s="1"/>
      <c r="AU77" s="1"/>
      <c r="AV77" s="1"/>
      <c r="AW77" s="1"/>
      <c r="AX77" s="1"/>
      <c r="AY77" s="1"/>
    </row>
    <row r="78" spans="1:1005" ht="15" x14ac:dyDescent="0.25">
      <c r="A78" s="136"/>
      <c r="B78" s="87"/>
      <c r="C78" s="87"/>
      <c r="D78" s="88"/>
      <c r="AI78" s="1"/>
      <c r="AJ78" s="1"/>
      <c r="AK78" s="1"/>
      <c r="AL78" s="1"/>
      <c r="AM78" s="1"/>
      <c r="AN78" s="1"/>
      <c r="AO78" s="1"/>
      <c r="AP78" s="1"/>
      <c r="AQ78" s="1"/>
      <c r="AR78" s="1"/>
      <c r="AS78" s="1"/>
      <c r="AT78" s="1"/>
      <c r="AU78" s="1"/>
      <c r="AV78" s="1"/>
      <c r="AW78" s="1"/>
      <c r="AX78" s="1"/>
      <c r="AY78" s="1"/>
    </row>
    <row r="79" spans="1:1005" ht="15" x14ac:dyDescent="0.25">
      <c r="A79" s="136"/>
      <c r="B79" s="87"/>
      <c r="C79" s="87"/>
      <c r="D79" s="88"/>
      <c r="AI79" s="1"/>
      <c r="AJ79" s="1"/>
      <c r="AK79" s="1"/>
      <c r="AL79" s="1"/>
      <c r="AM79" s="1"/>
      <c r="AN79" s="1"/>
      <c r="AO79" s="1"/>
      <c r="AP79" s="1"/>
      <c r="AQ79" s="1"/>
      <c r="AR79" s="1"/>
      <c r="AS79" s="1"/>
      <c r="AT79" s="1"/>
      <c r="AU79" s="1"/>
      <c r="AV79" s="1"/>
      <c r="AW79" s="1"/>
      <c r="AX79" s="1"/>
      <c r="AY79" s="1"/>
    </row>
    <row r="80" spans="1:1005" ht="15" x14ac:dyDescent="0.25">
      <c r="A80" s="136"/>
      <c r="B80" s="87"/>
      <c r="C80" s="87"/>
      <c r="D80" s="88"/>
      <c r="AI80" s="1"/>
      <c r="AJ80" s="1"/>
      <c r="AK80" s="1"/>
      <c r="AL80" s="1"/>
      <c r="AM80" s="1"/>
      <c r="AN80" s="1"/>
      <c r="AO80" s="1"/>
      <c r="AP80" s="1"/>
      <c r="AQ80" s="1"/>
      <c r="AR80" s="1"/>
      <c r="AS80" s="1"/>
      <c r="AT80" s="1"/>
      <c r="AU80" s="1"/>
      <c r="AV80" s="1"/>
      <c r="AW80" s="1"/>
      <c r="AX80" s="1"/>
      <c r="AY80" s="1"/>
    </row>
    <row r="81" spans="1:4" ht="12.75" customHeight="1" x14ac:dyDescent="0.25">
      <c r="A81" s="136"/>
      <c r="B81" s="87"/>
      <c r="C81" s="87"/>
      <c r="D81" s="88"/>
    </row>
    <row r="82" spans="1:4" ht="12.75" customHeight="1" x14ac:dyDescent="0.25">
      <c r="A82" s="136"/>
      <c r="B82" s="87"/>
      <c r="C82" s="87"/>
      <c r="D82" s="88"/>
    </row>
    <row r="83" spans="1:4" ht="12.75" customHeight="1" x14ac:dyDescent="0.25">
      <c r="A83" s="136"/>
      <c r="B83" s="87"/>
      <c r="C83" s="87"/>
      <c r="D83" s="88"/>
    </row>
    <row r="84" spans="1:4" ht="12.75" customHeight="1" x14ac:dyDescent="0.25">
      <c r="A84" s="136"/>
      <c r="B84" s="87"/>
      <c r="C84" s="87"/>
      <c r="D84" s="88"/>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7109375" defaultRowHeight="12.75" customHeight="1" x14ac:dyDescent="0.25"/>
  <cols>
    <col min="1" max="54" width="9.28515625" customWidth="1"/>
  </cols>
  <sheetData>
    <row r="1" spans="1:51" ht="15" x14ac:dyDescent="0.25">
      <c r="A1" s="94"/>
      <c r="B1" s="264" t="s">
        <v>182</v>
      </c>
      <c r="C1" s="264"/>
      <c r="D1" s="264"/>
      <c r="E1" s="264"/>
      <c r="F1" s="264"/>
      <c r="G1" s="264"/>
      <c r="H1" s="264"/>
      <c r="I1" s="264"/>
      <c r="J1" s="264"/>
      <c r="K1" s="264"/>
      <c r="L1" s="264"/>
      <c r="M1" s="264"/>
      <c r="N1" s="264"/>
      <c r="O1" s="264"/>
      <c r="P1" s="264"/>
      <c r="Q1" s="264"/>
      <c r="R1" s="264"/>
      <c r="S1" s="264"/>
      <c r="T1" s="264"/>
      <c r="U1" s="264"/>
      <c r="V1" s="264"/>
      <c r="W1" s="264"/>
      <c r="X1" s="264"/>
      <c r="Y1" s="264"/>
      <c r="Z1" s="264"/>
      <c r="AA1" s="264"/>
      <c r="AB1" s="264"/>
      <c r="AC1" s="264"/>
      <c r="AD1" s="264"/>
      <c r="AE1" s="264"/>
      <c r="AF1" s="264"/>
      <c r="AG1" s="264"/>
      <c r="AH1" s="264"/>
      <c r="AI1" s="2"/>
      <c r="AJ1" s="2"/>
      <c r="AK1" s="2"/>
      <c r="AL1" s="2"/>
      <c r="AM1" s="2"/>
    </row>
    <row r="2" spans="1:51" ht="15" x14ac:dyDescent="0.25">
      <c r="A2" s="94"/>
      <c r="B2" s="118" t="s">
        <v>46</v>
      </c>
      <c r="C2" s="118" t="s">
        <v>45</v>
      </c>
      <c r="D2" s="118" t="s">
        <v>47</v>
      </c>
      <c r="E2" s="118">
        <v>1991</v>
      </c>
      <c r="F2" s="118">
        <v>1992</v>
      </c>
      <c r="G2" s="118">
        <v>1993</v>
      </c>
      <c r="H2" s="118">
        <v>1994</v>
      </c>
      <c r="I2" s="118">
        <v>1995</v>
      </c>
      <c r="J2" s="118">
        <v>1996</v>
      </c>
      <c r="K2" s="118">
        <v>1997</v>
      </c>
      <c r="L2" s="118">
        <v>1998</v>
      </c>
      <c r="M2" s="118">
        <v>1999</v>
      </c>
      <c r="N2" s="118">
        <v>2000</v>
      </c>
      <c r="O2" s="118">
        <v>2001</v>
      </c>
      <c r="P2" s="118">
        <v>2002</v>
      </c>
      <c r="Q2" s="118">
        <v>2003</v>
      </c>
      <c r="R2" s="118">
        <v>2004</v>
      </c>
      <c r="S2" s="118">
        <v>2005</v>
      </c>
      <c r="T2" s="118">
        <v>2006</v>
      </c>
      <c r="U2" s="118">
        <v>2007</v>
      </c>
      <c r="V2" s="118">
        <v>2008</v>
      </c>
      <c r="W2" s="118">
        <v>2009</v>
      </c>
      <c r="X2" s="118">
        <v>2010</v>
      </c>
      <c r="Y2" s="118">
        <v>2011</v>
      </c>
      <c r="Z2" s="118">
        <v>2012</v>
      </c>
      <c r="AA2" s="118">
        <v>2013</v>
      </c>
      <c r="AB2" s="118">
        <v>2014</v>
      </c>
      <c r="AC2" s="118">
        <v>2015</v>
      </c>
      <c r="AD2" s="118">
        <v>2016</v>
      </c>
      <c r="AE2" s="118">
        <v>2017</v>
      </c>
      <c r="AF2" s="118">
        <v>2018</v>
      </c>
      <c r="AG2" s="118">
        <v>2019</v>
      </c>
      <c r="AH2" s="118">
        <v>2020</v>
      </c>
      <c r="AI2" s="2"/>
      <c r="AJ2" s="2"/>
      <c r="AK2" s="2"/>
      <c r="AL2" s="2"/>
      <c r="AM2" s="2"/>
    </row>
    <row r="3" spans="1:51" ht="15" x14ac:dyDescent="0.25">
      <c r="A3" s="139" t="str">
        <f>$A$1&amp;A2</f>
        <v/>
      </c>
      <c r="B3" s="95" t="s">
        <v>63</v>
      </c>
      <c r="C3" s="95" t="s">
        <v>64</v>
      </c>
      <c r="D3" s="95" t="s">
        <v>65</v>
      </c>
      <c r="E3" s="95" t="s">
        <v>66</v>
      </c>
      <c r="F3" s="95" t="s">
        <v>67</v>
      </c>
      <c r="G3" s="95" t="s">
        <v>68</v>
      </c>
      <c r="H3" s="95" t="s">
        <v>69</v>
      </c>
      <c r="I3" s="95" t="s">
        <v>70</v>
      </c>
      <c r="J3" s="95" t="s">
        <v>71</v>
      </c>
      <c r="K3" s="95" t="s">
        <v>72</v>
      </c>
      <c r="L3" s="95" t="s">
        <v>73</v>
      </c>
      <c r="M3" s="95" t="s">
        <v>74</v>
      </c>
      <c r="N3" s="95" t="s">
        <v>75</v>
      </c>
      <c r="O3" s="95" t="s">
        <v>76</v>
      </c>
      <c r="P3" s="95" t="s">
        <v>77</v>
      </c>
      <c r="Q3" s="95" t="s">
        <v>78</v>
      </c>
      <c r="R3" s="95" t="s">
        <v>79</v>
      </c>
      <c r="S3" s="95" t="s">
        <v>80</v>
      </c>
      <c r="T3" s="95" t="s">
        <v>81</v>
      </c>
      <c r="U3" s="95" t="s">
        <v>82</v>
      </c>
      <c r="V3" s="95" t="s">
        <v>83</v>
      </c>
      <c r="W3" s="95" t="s">
        <v>84</v>
      </c>
      <c r="X3" s="95" t="s">
        <v>85</v>
      </c>
      <c r="Y3" s="95" t="s">
        <v>86</v>
      </c>
      <c r="Z3" s="95" t="s">
        <v>87</v>
      </c>
      <c r="AA3" s="95" t="s">
        <v>88</v>
      </c>
      <c r="AB3" s="95" t="s">
        <v>89</v>
      </c>
      <c r="AC3" s="95" t="s">
        <v>90</v>
      </c>
      <c r="AD3" s="95" t="s">
        <v>91</v>
      </c>
      <c r="AE3" s="95" t="s">
        <v>92</v>
      </c>
      <c r="AF3" s="95" t="s">
        <v>93</v>
      </c>
      <c r="AG3" s="95" t="s">
        <v>94</v>
      </c>
      <c r="AH3" s="95" t="s">
        <v>95</v>
      </c>
      <c r="AI3" s="2"/>
      <c r="AJ3" s="2"/>
      <c r="AK3" s="2"/>
      <c r="AL3" s="2"/>
      <c r="AM3" s="2"/>
    </row>
    <row r="4" spans="1:51" ht="15" x14ac:dyDescent="0.25">
      <c r="A4" s="111">
        <v>45352</v>
      </c>
      <c r="B4" s="228"/>
      <c r="C4" s="229">
        <v>37</v>
      </c>
      <c r="D4" s="217">
        <v>37</v>
      </c>
      <c r="E4" s="8">
        <v>30.367999999999999</v>
      </c>
      <c r="F4" s="8">
        <v>40.654000000000003</v>
      </c>
      <c r="G4" s="8">
        <v>34.47</v>
      </c>
      <c r="H4" s="8">
        <v>44.222000000000001</v>
      </c>
      <c r="I4" s="8">
        <v>52.719000000000001</v>
      </c>
      <c r="J4" s="8">
        <v>36.159999999999997</v>
      </c>
      <c r="K4" s="8">
        <v>39.155000000000001</v>
      </c>
      <c r="L4" s="8">
        <v>48.095999999999997</v>
      </c>
      <c r="M4" s="8">
        <v>49.533999999999999</v>
      </c>
      <c r="N4" s="8">
        <v>35.203000000000003</v>
      </c>
      <c r="O4" s="8">
        <v>41.984999999999999</v>
      </c>
      <c r="P4" s="8">
        <v>35.094000000000001</v>
      </c>
      <c r="Q4" s="8">
        <v>38.603999999999999</v>
      </c>
      <c r="R4" s="8">
        <v>50.363</v>
      </c>
      <c r="S4" s="8">
        <v>31.071999999999999</v>
      </c>
      <c r="T4" s="8">
        <v>31.716000000000001</v>
      </c>
      <c r="U4" s="8">
        <v>48.283000000000001</v>
      </c>
      <c r="V4" s="8">
        <v>27.053999999999998</v>
      </c>
      <c r="W4" s="8">
        <v>44.545999999999999</v>
      </c>
      <c r="X4" s="8">
        <v>29.571000000000002</v>
      </c>
      <c r="Y4" s="8">
        <v>36.619</v>
      </c>
      <c r="Z4" s="8">
        <v>42.808999999999997</v>
      </c>
      <c r="AA4" s="8">
        <v>32.341000000000001</v>
      </c>
      <c r="AB4" s="8">
        <v>29.878</v>
      </c>
      <c r="AC4" s="8">
        <v>42.499000000000002</v>
      </c>
      <c r="AD4" s="8">
        <v>31.815999999999999</v>
      </c>
      <c r="AE4" s="8">
        <v>40.53</v>
      </c>
      <c r="AF4" s="8">
        <v>30.346</v>
      </c>
      <c r="AG4" s="8">
        <v>35.014000000000003</v>
      </c>
      <c r="AH4" s="8">
        <v>37.381</v>
      </c>
      <c r="AI4" s="1"/>
      <c r="AJ4" s="1"/>
      <c r="AK4" s="1"/>
      <c r="AL4" s="1"/>
      <c r="AM4" s="1"/>
      <c r="AN4" s="1"/>
      <c r="AO4" s="1"/>
      <c r="AP4" s="1"/>
      <c r="AQ4" s="1"/>
      <c r="AR4" s="1"/>
      <c r="AS4" s="1"/>
      <c r="AT4" s="1"/>
      <c r="AU4" s="1"/>
      <c r="AV4" s="1"/>
      <c r="AW4" s="1"/>
      <c r="AX4" s="1"/>
      <c r="AY4" s="1"/>
    </row>
    <row r="5" spans="1:51" ht="15" x14ac:dyDescent="0.25">
      <c r="A5" s="111">
        <v>45383</v>
      </c>
      <c r="B5" s="230"/>
      <c r="C5" s="227">
        <v>36</v>
      </c>
      <c r="D5" s="218">
        <v>70</v>
      </c>
      <c r="E5" s="8">
        <v>45.927</v>
      </c>
      <c r="F5" s="8">
        <v>128.255</v>
      </c>
      <c r="G5" s="8">
        <v>72.405000000000001</v>
      </c>
      <c r="H5" s="8">
        <v>75.623999999999995</v>
      </c>
      <c r="I5" s="8">
        <v>55.784999999999997</v>
      </c>
      <c r="J5" s="8">
        <v>56.433</v>
      </c>
      <c r="K5" s="8">
        <v>56.744999999999997</v>
      </c>
      <c r="L5" s="8">
        <v>67.451999999999998</v>
      </c>
      <c r="M5" s="8">
        <v>87.298000000000002</v>
      </c>
      <c r="N5" s="8">
        <v>86.813999999999993</v>
      </c>
      <c r="O5" s="8">
        <v>81.748999999999995</v>
      </c>
      <c r="P5" s="8">
        <v>78.054000000000002</v>
      </c>
      <c r="Q5" s="8">
        <v>71.986999999999995</v>
      </c>
      <c r="R5" s="8">
        <v>113.188</v>
      </c>
      <c r="S5" s="8">
        <v>65.792000000000002</v>
      </c>
      <c r="T5" s="8">
        <v>122.245</v>
      </c>
      <c r="U5" s="8">
        <v>92.373999999999995</v>
      </c>
      <c r="V5" s="8">
        <v>27.08</v>
      </c>
      <c r="W5" s="8">
        <v>70.790999999999997</v>
      </c>
      <c r="X5" s="8">
        <v>65.546000000000006</v>
      </c>
      <c r="Y5" s="8">
        <v>93.763000000000005</v>
      </c>
      <c r="Z5" s="8">
        <v>86.075999999999993</v>
      </c>
      <c r="AA5" s="8">
        <v>55.564999999999998</v>
      </c>
      <c r="AB5" s="8">
        <v>40.593000000000004</v>
      </c>
      <c r="AC5" s="8">
        <v>53.447000000000003</v>
      </c>
      <c r="AD5" s="8">
        <v>67.736000000000004</v>
      </c>
      <c r="AE5" s="8">
        <v>59.152000000000001</v>
      </c>
      <c r="AF5" s="8">
        <v>69.209000000000003</v>
      </c>
      <c r="AG5" s="8">
        <v>98.968000000000004</v>
      </c>
      <c r="AH5" s="8">
        <v>60.165999999999997</v>
      </c>
      <c r="AI5" s="1"/>
      <c r="AJ5" s="1"/>
      <c r="AK5" s="1"/>
      <c r="AL5" s="1"/>
      <c r="AM5" s="1"/>
      <c r="AN5" s="1"/>
      <c r="AO5" s="1"/>
      <c r="AP5" s="1"/>
      <c r="AQ5" s="1"/>
      <c r="AR5" s="1"/>
      <c r="AS5" s="1"/>
      <c r="AT5" s="1"/>
      <c r="AU5" s="1"/>
      <c r="AV5" s="1"/>
      <c r="AW5" s="1"/>
      <c r="AX5" s="1"/>
      <c r="AY5" s="1"/>
    </row>
    <row r="6" spans="1:51" ht="15" x14ac:dyDescent="0.25">
      <c r="A6" s="111">
        <v>45413</v>
      </c>
      <c r="B6" s="230"/>
      <c r="C6" s="227">
        <v>75</v>
      </c>
      <c r="D6" s="218">
        <v>145</v>
      </c>
      <c r="E6" s="8">
        <v>119.77500000000001</v>
      </c>
      <c r="F6" s="8">
        <v>183.78800000000001</v>
      </c>
      <c r="G6" s="8">
        <v>179.65600000000001</v>
      </c>
      <c r="H6" s="8">
        <v>142.374</v>
      </c>
      <c r="I6" s="8">
        <v>253.161</v>
      </c>
      <c r="J6" s="8">
        <v>111.133</v>
      </c>
      <c r="K6" s="8">
        <v>131.94200000000001</v>
      </c>
      <c r="L6" s="8">
        <v>159.279</v>
      </c>
      <c r="M6" s="8">
        <v>178.90299999999999</v>
      </c>
      <c r="N6" s="8">
        <v>139.274</v>
      </c>
      <c r="O6" s="8">
        <v>181.124</v>
      </c>
      <c r="P6" s="8">
        <v>83.688999999999993</v>
      </c>
      <c r="Q6" s="8">
        <v>166.732</v>
      </c>
      <c r="R6" s="8">
        <v>111.04600000000001</v>
      </c>
      <c r="S6" s="8">
        <v>150.24199999999999</v>
      </c>
      <c r="T6" s="8">
        <v>166.50700000000001</v>
      </c>
      <c r="U6" s="8">
        <v>123.788</v>
      </c>
      <c r="V6" s="8">
        <v>92.680999999999997</v>
      </c>
      <c r="W6" s="8">
        <v>179.24700000000001</v>
      </c>
      <c r="X6" s="8">
        <v>114.59</v>
      </c>
      <c r="Y6" s="8">
        <v>174.751</v>
      </c>
      <c r="Z6" s="8">
        <v>66.480999999999995</v>
      </c>
      <c r="AA6" s="8">
        <v>147.375</v>
      </c>
      <c r="AB6" s="8">
        <v>142.625</v>
      </c>
      <c r="AC6" s="8">
        <v>150.70699999999999</v>
      </c>
      <c r="AD6" s="8">
        <v>149.89500000000001</v>
      </c>
      <c r="AE6" s="8">
        <v>78.123000000000005</v>
      </c>
      <c r="AF6" s="8">
        <v>132.36099999999999</v>
      </c>
      <c r="AG6" s="8">
        <v>264.53699999999998</v>
      </c>
      <c r="AH6" s="8">
        <v>128.21600000000001</v>
      </c>
      <c r="AI6" s="1"/>
      <c r="AJ6" s="1"/>
      <c r="AK6" s="1"/>
      <c r="AL6" s="1"/>
      <c r="AM6" s="1"/>
      <c r="AN6" s="1"/>
      <c r="AO6" s="1"/>
      <c r="AP6" s="1"/>
      <c r="AQ6" s="1"/>
      <c r="AR6" s="1"/>
      <c r="AS6" s="1"/>
      <c r="AT6" s="1"/>
      <c r="AU6" s="1"/>
      <c r="AV6" s="1"/>
      <c r="AW6" s="1"/>
      <c r="AX6" s="1"/>
      <c r="AY6" s="1"/>
    </row>
    <row r="7" spans="1:51" ht="15" x14ac:dyDescent="0.25">
      <c r="A7" s="111">
        <v>45444</v>
      </c>
      <c r="B7" s="230"/>
      <c r="C7" s="227">
        <v>44</v>
      </c>
      <c r="D7" s="218">
        <v>85</v>
      </c>
      <c r="E7" s="8">
        <v>146.57</v>
      </c>
      <c r="F7" s="8">
        <v>71.483999999999995</v>
      </c>
      <c r="G7" s="8">
        <v>105.34099999999999</v>
      </c>
      <c r="H7" s="8">
        <v>58.277000000000001</v>
      </c>
      <c r="I7" s="8">
        <v>323.83100000000002</v>
      </c>
      <c r="J7" s="8">
        <v>33.664999999999999</v>
      </c>
      <c r="K7" s="8">
        <v>100.446</v>
      </c>
      <c r="L7" s="8">
        <v>117.938</v>
      </c>
      <c r="M7" s="8">
        <v>155.34399999999999</v>
      </c>
      <c r="N7" s="8">
        <v>37.875</v>
      </c>
      <c r="O7" s="8">
        <v>56.902000000000001</v>
      </c>
      <c r="P7" s="8">
        <v>32.049999999999997</v>
      </c>
      <c r="Q7" s="8">
        <v>92.441000000000003</v>
      </c>
      <c r="R7" s="8">
        <v>7.0750000000000002</v>
      </c>
      <c r="S7" s="8">
        <v>83.777000000000001</v>
      </c>
      <c r="T7" s="8">
        <v>57.322000000000003</v>
      </c>
      <c r="U7" s="8">
        <v>24.015000000000001</v>
      </c>
      <c r="V7" s="8">
        <v>103.255</v>
      </c>
      <c r="W7" s="8">
        <v>71.774000000000001</v>
      </c>
      <c r="X7" s="8">
        <v>117.083</v>
      </c>
      <c r="Y7" s="8">
        <v>194.55099999999999</v>
      </c>
      <c r="Z7" s="8">
        <v>-4.3929999999999998</v>
      </c>
      <c r="AA7" s="8">
        <v>86.222999999999999</v>
      </c>
      <c r="AB7" s="8">
        <v>119.739</v>
      </c>
      <c r="AC7" s="8">
        <v>146.071</v>
      </c>
      <c r="AD7" s="8">
        <v>91.694000000000003</v>
      </c>
      <c r="AE7" s="8">
        <v>44.460999999999999</v>
      </c>
      <c r="AF7" s="8">
        <v>28.03</v>
      </c>
      <c r="AG7" s="8">
        <v>225.452</v>
      </c>
      <c r="AH7" s="8">
        <v>46.923999999999999</v>
      </c>
      <c r="AI7" s="1"/>
      <c r="AJ7" s="1"/>
      <c r="AK7" s="1"/>
      <c r="AL7" s="1"/>
      <c r="AM7" s="1"/>
      <c r="AN7" s="1"/>
      <c r="AO7" s="1"/>
      <c r="AP7" s="1"/>
      <c r="AQ7" s="1"/>
      <c r="AR7" s="1"/>
      <c r="AS7" s="1"/>
      <c r="AT7" s="1"/>
      <c r="AU7" s="1"/>
      <c r="AV7" s="1"/>
      <c r="AW7" s="1"/>
      <c r="AX7" s="1"/>
      <c r="AY7" s="1"/>
    </row>
    <row r="8" spans="1:51" ht="15" x14ac:dyDescent="0.25">
      <c r="A8" s="111">
        <v>45474</v>
      </c>
      <c r="B8" s="230"/>
      <c r="C8" s="227">
        <v>-5</v>
      </c>
      <c r="D8" s="218">
        <v>-10</v>
      </c>
      <c r="E8" s="8">
        <v>24.401</v>
      </c>
      <c r="F8" s="8">
        <v>-9.67</v>
      </c>
      <c r="G8" s="8">
        <v>6.9889999999999999</v>
      </c>
      <c r="H8" s="8">
        <v>-16.884</v>
      </c>
      <c r="I8" s="8">
        <v>149.404</v>
      </c>
      <c r="J8" s="8">
        <v>-20.826000000000001</v>
      </c>
      <c r="K8" s="8">
        <v>-13.16</v>
      </c>
      <c r="L8" s="8">
        <v>16.215</v>
      </c>
      <c r="M8" s="8">
        <v>38.682000000000002</v>
      </c>
      <c r="N8" s="8">
        <v>-21.25</v>
      </c>
      <c r="O8" s="8">
        <v>-15.311999999999999</v>
      </c>
      <c r="P8" s="8">
        <v>-16.762</v>
      </c>
      <c r="Q8" s="8">
        <v>-9.5589999999999993</v>
      </c>
      <c r="R8" s="8">
        <v>-21.187999999999999</v>
      </c>
      <c r="S8" s="8">
        <v>-10.699</v>
      </c>
      <c r="T8" s="8">
        <v>-12.723000000000001</v>
      </c>
      <c r="U8" s="8">
        <v>-22.152999999999999</v>
      </c>
      <c r="V8" s="8">
        <v>-2.867</v>
      </c>
      <c r="W8" s="8">
        <v>-2.7690000000000001</v>
      </c>
      <c r="X8" s="8">
        <v>-8.4760000000000009</v>
      </c>
      <c r="Y8" s="8">
        <v>38.558</v>
      </c>
      <c r="Z8" s="8">
        <v>-16.259</v>
      </c>
      <c r="AA8" s="8">
        <v>-2.5640000000000001</v>
      </c>
      <c r="AB8" s="8">
        <v>3.157</v>
      </c>
      <c r="AC8" s="8">
        <v>14.266</v>
      </c>
      <c r="AD8" s="8">
        <v>-1.3109999999999999</v>
      </c>
      <c r="AE8" s="8">
        <v>-22.492999999999999</v>
      </c>
      <c r="AF8" s="8">
        <v>-14.507</v>
      </c>
      <c r="AG8" s="8">
        <v>49.851999999999997</v>
      </c>
      <c r="AH8" s="8">
        <v>-18.164000000000001</v>
      </c>
      <c r="AI8" s="1"/>
      <c r="AJ8" s="1"/>
      <c r="AK8" s="1"/>
      <c r="AL8" s="1"/>
      <c r="AM8" s="1"/>
      <c r="AN8" s="1"/>
      <c r="AO8" s="1"/>
      <c r="AP8" s="1"/>
      <c r="AQ8" s="1"/>
      <c r="AR8" s="1"/>
      <c r="AS8" s="1"/>
      <c r="AT8" s="1"/>
      <c r="AU8" s="1"/>
      <c r="AV8" s="1"/>
      <c r="AW8" s="1"/>
      <c r="AX8" s="1"/>
      <c r="AY8" s="1"/>
    </row>
    <row r="9" spans="1:51" ht="15" x14ac:dyDescent="0.25">
      <c r="A9" s="111">
        <v>45505</v>
      </c>
      <c r="B9" s="230"/>
      <c r="C9" s="227">
        <v>-13</v>
      </c>
      <c r="D9" s="218">
        <v>-27</v>
      </c>
      <c r="E9" s="8">
        <v>-5.282</v>
      </c>
      <c r="F9" s="8">
        <v>-3.9489999999999998</v>
      </c>
      <c r="G9" s="8">
        <v>-1.04</v>
      </c>
      <c r="H9" s="8">
        <v>-7.3819999999999997</v>
      </c>
      <c r="I9" s="8">
        <v>24.757000000000001</v>
      </c>
      <c r="J9" s="8">
        <v>-11.287000000000001</v>
      </c>
      <c r="K9" s="8">
        <v>-4.91</v>
      </c>
      <c r="L9" s="8">
        <v>-4.7539999999999996</v>
      </c>
      <c r="M9" s="8">
        <v>22.762</v>
      </c>
      <c r="N9" s="8">
        <v>-8.2189999999999994</v>
      </c>
      <c r="O9" s="8">
        <v>-4.9390000000000001</v>
      </c>
      <c r="P9" s="8">
        <v>-4.7450000000000001</v>
      </c>
      <c r="Q9" s="8">
        <v>-6.4870000000000001</v>
      </c>
      <c r="R9" s="8">
        <v>-7.69</v>
      </c>
      <c r="S9" s="8">
        <v>-6.7430000000000003</v>
      </c>
      <c r="T9" s="8">
        <v>-3.5350000000000001</v>
      </c>
      <c r="U9" s="8">
        <v>-8.2330000000000005</v>
      </c>
      <c r="V9" s="8">
        <v>-2.5419999999999998</v>
      </c>
      <c r="W9" s="8">
        <v>-3.738</v>
      </c>
      <c r="X9" s="8">
        <v>6.5019999999999998</v>
      </c>
      <c r="Y9" s="8">
        <v>-2.129</v>
      </c>
      <c r="Z9" s="8">
        <v>-6.1950000000000003</v>
      </c>
      <c r="AA9" s="8">
        <v>7.65</v>
      </c>
      <c r="AB9" s="8">
        <v>14.416</v>
      </c>
      <c r="AC9" s="8">
        <v>5.4269999999999996</v>
      </c>
      <c r="AD9" s="8">
        <v>4.59</v>
      </c>
      <c r="AE9" s="8">
        <v>-2.15</v>
      </c>
      <c r="AF9" s="8">
        <v>5.5810000000000004</v>
      </c>
      <c r="AG9" s="8">
        <v>12.032</v>
      </c>
      <c r="AH9" s="8">
        <v>-3.2280000000000002</v>
      </c>
      <c r="AI9" s="1"/>
      <c r="AJ9" s="1"/>
      <c r="AK9" s="1"/>
      <c r="AL9" s="1"/>
      <c r="AM9" s="1"/>
      <c r="AN9" s="1"/>
      <c r="AO9" s="1"/>
      <c r="AP9" s="1"/>
      <c r="AQ9" s="1"/>
      <c r="AR9" s="1"/>
      <c r="AS9" s="1"/>
      <c r="AT9" s="1"/>
      <c r="AU9" s="1"/>
      <c r="AV9" s="1"/>
      <c r="AW9" s="1"/>
      <c r="AX9" s="1"/>
      <c r="AY9" s="1"/>
    </row>
    <row r="10" spans="1:51" ht="15" x14ac:dyDescent="0.25">
      <c r="A10" s="111">
        <v>45536</v>
      </c>
      <c r="B10" s="230"/>
      <c r="C10" s="227">
        <v>-19</v>
      </c>
      <c r="D10" s="218">
        <v>8</v>
      </c>
      <c r="E10" s="8">
        <v>5.38</v>
      </c>
      <c r="F10" s="8">
        <v>7.0110000000000001</v>
      </c>
      <c r="G10" s="8">
        <v>8.5960000000000001</v>
      </c>
      <c r="H10" s="8">
        <v>5.4880000000000004</v>
      </c>
      <c r="I10" s="8">
        <v>11.573</v>
      </c>
      <c r="J10" s="8">
        <v>6.19</v>
      </c>
      <c r="K10" s="8">
        <v>9.7750000000000004</v>
      </c>
      <c r="L10" s="8">
        <v>5.5910000000000002</v>
      </c>
      <c r="M10" s="8">
        <v>9.7850000000000001</v>
      </c>
      <c r="N10" s="8">
        <v>6.0140000000000002</v>
      </c>
      <c r="O10" s="8">
        <v>6.3150000000000004</v>
      </c>
      <c r="P10" s="8">
        <v>4.9749999999999996</v>
      </c>
      <c r="Q10" s="8">
        <v>9.7040000000000006</v>
      </c>
      <c r="R10" s="8">
        <v>10.164</v>
      </c>
      <c r="S10" s="8">
        <v>6.5629999999999997</v>
      </c>
      <c r="T10" s="8">
        <v>10.159000000000001</v>
      </c>
      <c r="U10" s="8">
        <v>12.641</v>
      </c>
      <c r="V10" s="8">
        <v>8.1039999999999992</v>
      </c>
      <c r="W10" s="8">
        <v>7.7430000000000003</v>
      </c>
      <c r="X10" s="8">
        <v>6.8220000000000001</v>
      </c>
      <c r="Y10" s="8">
        <v>8.9350000000000005</v>
      </c>
      <c r="Z10" s="8">
        <v>4.6680000000000001</v>
      </c>
      <c r="AA10" s="8">
        <v>12.601000000000001</v>
      </c>
      <c r="AB10" s="8">
        <v>13.797000000000001</v>
      </c>
      <c r="AC10" s="8">
        <v>8.6379999999999999</v>
      </c>
      <c r="AD10" s="8">
        <v>8.5269999999999992</v>
      </c>
      <c r="AE10" s="8">
        <v>6.98</v>
      </c>
      <c r="AF10" s="8">
        <v>7.8959999999999999</v>
      </c>
      <c r="AG10" s="8">
        <v>8.3179999999999996</v>
      </c>
      <c r="AH10" s="8">
        <v>7.5970000000000004</v>
      </c>
      <c r="AI10" s="1"/>
      <c r="AJ10" s="1"/>
      <c r="AK10" s="1"/>
      <c r="AL10" s="1"/>
      <c r="AM10" s="1"/>
      <c r="AN10" s="1"/>
      <c r="AO10" s="1"/>
      <c r="AP10" s="1"/>
      <c r="AQ10" s="1"/>
      <c r="AR10" s="1"/>
      <c r="AS10" s="1"/>
      <c r="AT10" s="1"/>
      <c r="AU10" s="1"/>
      <c r="AV10" s="1"/>
      <c r="AW10" s="1"/>
      <c r="AX10" s="1"/>
      <c r="AY10" s="1"/>
    </row>
    <row r="11" spans="1:51" ht="15" x14ac:dyDescent="0.25">
      <c r="A11" s="111">
        <v>45566</v>
      </c>
      <c r="B11" s="230"/>
      <c r="C11" s="227">
        <v>34</v>
      </c>
      <c r="D11" s="218">
        <v>53</v>
      </c>
      <c r="E11" s="8">
        <v>48.543999999999997</v>
      </c>
      <c r="F11" s="8">
        <v>49.826999999999998</v>
      </c>
      <c r="G11" s="8">
        <v>67.12</v>
      </c>
      <c r="H11" s="8">
        <v>53.003</v>
      </c>
      <c r="I11" s="8">
        <v>77.62</v>
      </c>
      <c r="J11" s="8">
        <v>65.432000000000002</v>
      </c>
      <c r="K11" s="8">
        <v>81.680999999999997</v>
      </c>
      <c r="L11" s="8">
        <v>58.203000000000003</v>
      </c>
      <c r="M11" s="8">
        <v>49.276000000000003</v>
      </c>
      <c r="N11" s="8">
        <v>54.886000000000003</v>
      </c>
      <c r="O11" s="8">
        <v>47.658999999999999</v>
      </c>
      <c r="P11" s="8">
        <v>47.098999999999997</v>
      </c>
      <c r="Q11" s="8">
        <v>46.021000000000001</v>
      </c>
      <c r="R11" s="8">
        <v>59.665999999999997</v>
      </c>
      <c r="S11" s="8">
        <v>69.716999999999999</v>
      </c>
      <c r="T11" s="8">
        <v>124.17400000000001</v>
      </c>
      <c r="U11" s="8">
        <v>88.21</v>
      </c>
      <c r="V11" s="8">
        <v>54.84</v>
      </c>
      <c r="W11" s="8">
        <v>56.457000000000001</v>
      </c>
      <c r="X11" s="8">
        <v>55.036000000000001</v>
      </c>
      <c r="Y11" s="8">
        <v>62.777000000000001</v>
      </c>
      <c r="Z11" s="8">
        <v>36.911000000000001</v>
      </c>
      <c r="AA11" s="8">
        <v>78.010999999999996</v>
      </c>
      <c r="AB11" s="8">
        <v>84.641999999999996</v>
      </c>
      <c r="AC11" s="8">
        <v>61.851999999999997</v>
      </c>
      <c r="AD11" s="8">
        <v>63.198</v>
      </c>
      <c r="AE11" s="8">
        <v>63.213999999999999</v>
      </c>
      <c r="AF11" s="8">
        <v>56.058999999999997</v>
      </c>
      <c r="AG11" s="8">
        <v>72.087999999999994</v>
      </c>
      <c r="AH11" s="8">
        <v>43.23</v>
      </c>
      <c r="AI11" s="1"/>
      <c r="AJ11" s="1"/>
      <c r="AK11" s="1"/>
      <c r="AL11" s="1"/>
      <c r="AM11" s="1"/>
      <c r="AN11" s="1"/>
      <c r="AO11" s="1"/>
      <c r="AP11" s="1"/>
      <c r="AQ11" s="1"/>
      <c r="AR11" s="1"/>
      <c r="AS11" s="1"/>
      <c r="AT11" s="1"/>
      <c r="AU11" s="1"/>
      <c r="AV11" s="1"/>
      <c r="AW11" s="1"/>
      <c r="AX11" s="1"/>
      <c r="AY11" s="1"/>
    </row>
    <row r="12" spans="1:51" ht="15" x14ac:dyDescent="0.25">
      <c r="A12" s="111">
        <v>45597</v>
      </c>
      <c r="B12" s="230"/>
      <c r="C12" s="227">
        <v>61</v>
      </c>
      <c r="D12" s="218">
        <v>67</v>
      </c>
      <c r="E12" s="8">
        <v>52.790999999999997</v>
      </c>
      <c r="F12" s="8">
        <v>58.435000000000002</v>
      </c>
      <c r="G12" s="8">
        <v>55.201000000000001</v>
      </c>
      <c r="H12" s="8">
        <v>52.081000000000003</v>
      </c>
      <c r="I12" s="8">
        <v>62.366999999999997</v>
      </c>
      <c r="J12" s="8">
        <v>59.95</v>
      </c>
      <c r="K12" s="8">
        <v>59.677999999999997</v>
      </c>
      <c r="L12" s="8">
        <v>52.814999999999998</v>
      </c>
      <c r="M12" s="8">
        <v>48.191000000000003</v>
      </c>
      <c r="N12" s="8">
        <v>45.834000000000003</v>
      </c>
      <c r="O12" s="8">
        <v>46.29</v>
      </c>
      <c r="P12" s="8">
        <v>48.246000000000002</v>
      </c>
      <c r="Q12" s="8">
        <v>45.584000000000003</v>
      </c>
      <c r="R12" s="8">
        <v>58.091000000000001</v>
      </c>
      <c r="S12" s="8">
        <v>57.192999999999998</v>
      </c>
      <c r="T12" s="8">
        <v>74.418999999999997</v>
      </c>
      <c r="U12" s="8">
        <v>60.414999999999999</v>
      </c>
      <c r="V12" s="8">
        <v>44.679000000000002</v>
      </c>
      <c r="W12" s="8">
        <v>47.963000000000001</v>
      </c>
      <c r="X12" s="8">
        <v>52.468000000000004</v>
      </c>
      <c r="Y12" s="8">
        <v>52.253999999999998</v>
      </c>
      <c r="Z12" s="8">
        <v>39.481000000000002</v>
      </c>
      <c r="AA12" s="8">
        <v>57.256999999999998</v>
      </c>
      <c r="AB12" s="8">
        <v>52.265999999999998</v>
      </c>
      <c r="AC12" s="8">
        <v>49.631</v>
      </c>
      <c r="AD12" s="8">
        <v>45.344999999999999</v>
      </c>
      <c r="AE12" s="8">
        <v>42.454000000000001</v>
      </c>
      <c r="AF12" s="8">
        <v>46.651000000000003</v>
      </c>
      <c r="AG12" s="8">
        <v>50.057000000000002</v>
      </c>
      <c r="AH12" s="8">
        <v>48.125</v>
      </c>
      <c r="AI12" s="1"/>
      <c r="AJ12" s="1"/>
      <c r="AK12" s="1"/>
      <c r="AL12" s="1"/>
      <c r="AM12" s="1"/>
      <c r="AN12" s="1"/>
      <c r="AO12" s="1"/>
      <c r="AP12" s="1"/>
      <c r="AQ12" s="1"/>
      <c r="AR12" s="1"/>
      <c r="AS12" s="1"/>
      <c r="AT12" s="1"/>
      <c r="AU12" s="1"/>
      <c r="AV12" s="1"/>
      <c r="AW12" s="1"/>
      <c r="AX12" s="1"/>
      <c r="AY12" s="1"/>
    </row>
    <row r="13" spans="1:51" ht="15" x14ac:dyDescent="0.25">
      <c r="A13" s="111">
        <v>45627</v>
      </c>
      <c r="B13" s="230"/>
      <c r="C13" s="227">
        <v>47</v>
      </c>
      <c r="D13" s="218">
        <v>45</v>
      </c>
      <c r="E13" s="8">
        <v>44.213000000000001</v>
      </c>
      <c r="F13" s="8">
        <v>42.667000000000002</v>
      </c>
      <c r="G13" s="8">
        <v>40.529000000000003</v>
      </c>
      <c r="H13" s="8">
        <v>41.473999999999997</v>
      </c>
      <c r="I13" s="8">
        <v>50.234000000000002</v>
      </c>
      <c r="J13" s="8">
        <v>48.021000000000001</v>
      </c>
      <c r="K13" s="8">
        <v>43.851999999999997</v>
      </c>
      <c r="L13" s="8">
        <v>47.106999999999999</v>
      </c>
      <c r="M13" s="8">
        <v>39.450000000000003</v>
      </c>
      <c r="N13" s="8">
        <v>37.079000000000001</v>
      </c>
      <c r="O13" s="8">
        <v>39.052</v>
      </c>
      <c r="P13" s="8">
        <v>37.831000000000003</v>
      </c>
      <c r="Q13" s="8">
        <v>41.109000000000002</v>
      </c>
      <c r="R13" s="8">
        <v>43.372999999999998</v>
      </c>
      <c r="S13" s="8">
        <v>42.411999999999999</v>
      </c>
      <c r="T13" s="8">
        <v>50.536000000000001</v>
      </c>
      <c r="U13" s="8">
        <v>50.628</v>
      </c>
      <c r="V13" s="8">
        <v>37.661999999999999</v>
      </c>
      <c r="W13" s="8">
        <v>38.420999999999999</v>
      </c>
      <c r="X13" s="8">
        <v>56.853000000000002</v>
      </c>
      <c r="Y13" s="8">
        <v>42.258000000000003</v>
      </c>
      <c r="Z13" s="8">
        <v>34.526000000000003</v>
      </c>
      <c r="AA13" s="8">
        <v>42.646999999999998</v>
      </c>
      <c r="AB13" s="8">
        <v>42.350999999999999</v>
      </c>
      <c r="AC13" s="8">
        <v>41.292000000000002</v>
      </c>
      <c r="AD13" s="8">
        <v>44.124000000000002</v>
      </c>
      <c r="AE13" s="8">
        <v>34.786999999999999</v>
      </c>
      <c r="AF13" s="8">
        <v>35.828000000000003</v>
      </c>
      <c r="AG13" s="8">
        <v>45.508000000000003</v>
      </c>
      <c r="AH13" s="8">
        <v>39.616</v>
      </c>
      <c r="AI13" s="1"/>
      <c r="AJ13" s="1"/>
      <c r="AK13" s="1"/>
      <c r="AL13" s="1"/>
      <c r="AM13" s="1"/>
      <c r="AN13" s="1"/>
      <c r="AO13" s="1"/>
      <c r="AP13" s="1"/>
      <c r="AQ13" s="1"/>
      <c r="AR13" s="1"/>
      <c r="AS13" s="1"/>
      <c r="AT13" s="1"/>
      <c r="AU13" s="1"/>
      <c r="AV13" s="1"/>
      <c r="AW13" s="1"/>
      <c r="AX13" s="1"/>
      <c r="AY13" s="1"/>
    </row>
    <row r="14" spans="1:51" ht="15" x14ac:dyDescent="0.25">
      <c r="A14" s="111">
        <v>45658</v>
      </c>
      <c r="B14" s="230"/>
      <c r="C14" s="227">
        <v>40</v>
      </c>
      <c r="D14" s="218">
        <v>38</v>
      </c>
      <c r="E14" s="8">
        <v>33.956000000000003</v>
      </c>
      <c r="F14" s="8">
        <v>40.628999999999998</v>
      </c>
      <c r="G14" s="8">
        <v>32.402999999999999</v>
      </c>
      <c r="H14" s="8">
        <v>34.914999999999999</v>
      </c>
      <c r="I14" s="8">
        <v>39.14</v>
      </c>
      <c r="J14" s="8">
        <v>37.6</v>
      </c>
      <c r="K14" s="8">
        <v>37.133000000000003</v>
      </c>
      <c r="L14" s="8">
        <v>37.86</v>
      </c>
      <c r="M14" s="8">
        <v>36.430999999999997</v>
      </c>
      <c r="N14" s="8">
        <v>29.405000000000001</v>
      </c>
      <c r="O14" s="8">
        <v>31.041</v>
      </c>
      <c r="P14" s="8">
        <v>29.634</v>
      </c>
      <c r="Q14" s="8">
        <v>33.613</v>
      </c>
      <c r="R14" s="8">
        <v>56.841000000000001</v>
      </c>
      <c r="S14" s="8">
        <v>36.502000000000002</v>
      </c>
      <c r="T14" s="8">
        <v>40.484000000000002</v>
      </c>
      <c r="U14" s="8">
        <v>37.232999999999997</v>
      </c>
      <c r="V14" s="8">
        <v>31.670999999999999</v>
      </c>
      <c r="W14" s="8">
        <v>30.838999999999999</v>
      </c>
      <c r="X14" s="8">
        <v>45.557000000000002</v>
      </c>
      <c r="Y14" s="8">
        <v>35.432000000000002</v>
      </c>
      <c r="Z14" s="8">
        <v>27.914999999999999</v>
      </c>
      <c r="AA14" s="8">
        <v>33.136000000000003</v>
      </c>
      <c r="AB14" s="8">
        <v>35.542999999999999</v>
      </c>
      <c r="AC14" s="8">
        <v>33.838999999999999</v>
      </c>
      <c r="AD14" s="8">
        <v>43.27</v>
      </c>
      <c r="AE14" s="8">
        <v>26.712</v>
      </c>
      <c r="AF14" s="8">
        <v>30.56</v>
      </c>
      <c r="AG14" s="8">
        <v>36.704999999999998</v>
      </c>
      <c r="AH14" s="8">
        <v>29.646000000000001</v>
      </c>
      <c r="AI14" s="1"/>
      <c r="AJ14" s="1"/>
      <c r="AK14" s="1"/>
      <c r="AL14" s="1"/>
      <c r="AM14" s="1"/>
      <c r="AN14" s="1"/>
      <c r="AO14" s="1"/>
      <c r="AP14" s="1"/>
      <c r="AQ14" s="1"/>
      <c r="AR14" s="1"/>
      <c r="AS14" s="1"/>
      <c r="AT14" s="1"/>
      <c r="AU14" s="1"/>
      <c r="AV14" s="1"/>
      <c r="AW14" s="1"/>
      <c r="AX14" s="1"/>
      <c r="AY14" s="1"/>
    </row>
    <row r="15" spans="1:51" ht="15" x14ac:dyDescent="0.25">
      <c r="A15" s="111">
        <v>45689</v>
      </c>
      <c r="B15" s="230"/>
      <c r="C15" s="227">
        <v>35</v>
      </c>
      <c r="D15" s="218">
        <v>33</v>
      </c>
      <c r="E15" s="8">
        <v>28.949000000000002</v>
      </c>
      <c r="F15" s="8">
        <v>35.383000000000003</v>
      </c>
      <c r="G15" s="8">
        <v>27.452000000000002</v>
      </c>
      <c r="H15" s="8">
        <v>34.094000000000001</v>
      </c>
      <c r="I15" s="8">
        <v>51.817999999999998</v>
      </c>
      <c r="J15" s="8">
        <v>29.794</v>
      </c>
      <c r="K15" s="8">
        <v>29.126999999999999</v>
      </c>
      <c r="L15" s="8">
        <v>33.354999999999997</v>
      </c>
      <c r="M15" s="8">
        <v>35.762</v>
      </c>
      <c r="N15" s="8">
        <v>25.311</v>
      </c>
      <c r="O15" s="8">
        <v>23.864999999999998</v>
      </c>
      <c r="P15" s="8">
        <v>26.15</v>
      </c>
      <c r="Q15" s="8">
        <v>26.475999999999999</v>
      </c>
      <c r="R15" s="8">
        <v>37.802999999999997</v>
      </c>
      <c r="S15" s="8">
        <v>26.994</v>
      </c>
      <c r="T15" s="8">
        <v>37.792999999999999</v>
      </c>
      <c r="U15" s="8">
        <v>29.821999999999999</v>
      </c>
      <c r="V15" s="8">
        <v>30.321999999999999</v>
      </c>
      <c r="W15" s="8">
        <v>24.765999999999998</v>
      </c>
      <c r="X15" s="8">
        <v>31.882999999999999</v>
      </c>
      <c r="Y15" s="8">
        <v>29.916</v>
      </c>
      <c r="Z15" s="8">
        <v>27.728999999999999</v>
      </c>
      <c r="AA15" s="8">
        <v>34.851999999999997</v>
      </c>
      <c r="AB15" s="8">
        <v>37.517000000000003</v>
      </c>
      <c r="AC15" s="8">
        <v>32.265999999999998</v>
      </c>
      <c r="AD15" s="8">
        <v>42.441000000000003</v>
      </c>
      <c r="AE15" s="8">
        <v>23.393999999999998</v>
      </c>
      <c r="AF15" s="8">
        <v>26.094000000000001</v>
      </c>
      <c r="AG15" s="8">
        <v>29.686</v>
      </c>
      <c r="AH15" s="8">
        <v>26.239000000000001</v>
      </c>
      <c r="AI15" s="1"/>
      <c r="AJ15" s="1"/>
      <c r="AK15" s="1"/>
      <c r="AL15" s="1"/>
      <c r="AM15" s="1"/>
      <c r="AN15" s="1"/>
      <c r="AO15" s="1"/>
      <c r="AP15" s="1"/>
      <c r="AQ15" s="1"/>
      <c r="AR15" s="1"/>
      <c r="AS15" s="1"/>
      <c r="AT15" s="1"/>
      <c r="AU15" s="1"/>
      <c r="AV15" s="1"/>
      <c r="AW15" s="1"/>
      <c r="AX15" s="1"/>
      <c r="AY15" s="1"/>
    </row>
    <row r="16" spans="1:51" ht="15" x14ac:dyDescent="0.25">
      <c r="A16" s="111">
        <v>45717</v>
      </c>
      <c r="B16" s="230"/>
      <c r="C16" s="227">
        <v>42</v>
      </c>
      <c r="D16" s="218">
        <v>44</v>
      </c>
      <c r="E16" s="8">
        <v>49.621000000000002</v>
      </c>
      <c r="F16" s="8">
        <v>57.875999999999998</v>
      </c>
      <c r="G16" s="8">
        <v>52.996000000000002</v>
      </c>
      <c r="H16" s="8">
        <v>75.426000000000002</v>
      </c>
      <c r="I16" s="8">
        <v>63.595999999999997</v>
      </c>
      <c r="J16" s="8">
        <v>56.197000000000003</v>
      </c>
      <c r="K16" s="8">
        <v>54.295000000000002</v>
      </c>
      <c r="L16" s="8">
        <v>54.921999999999997</v>
      </c>
      <c r="M16" s="8">
        <v>41.231000000000002</v>
      </c>
      <c r="N16" s="8">
        <v>39.854999999999997</v>
      </c>
      <c r="O16" s="8">
        <v>32.439</v>
      </c>
      <c r="P16" s="8">
        <v>39.454999999999998</v>
      </c>
      <c r="Q16" s="8">
        <v>62.661999999999999</v>
      </c>
      <c r="R16" s="8">
        <v>46.887</v>
      </c>
      <c r="S16" s="8">
        <v>33.987000000000002</v>
      </c>
      <c r="T16" s="8">
        <v>104.223</v>
      </c>
      <c r="U16" s="8">
        <v>37.729999999999997</v>
      </c>
      <c r="V16" s="8">
        <v>50.54</v>
      </c>
      <c r="W16" s="8">
        <v>30.530999999999999</v>
      </c>
      <c r="X16" s="8">
        <v>50.686999999999998</v>
      </c>
      <c r="Y16" s="8">
        <v>48.311999999999998</v>
      </c>
      <c r="Z16" s="8">
        <v>30.533000000000001</v>
      </c>
      <c r="AA16" s="8">
        <v>42.329000000000001</v>
      </c>
      <c r="AB16" s="8">
        <v>52.18</v>
      </c>
      <c r="AC16" s="8">
        <v>39.536999999999999</v>
      </c>
      <c r="AD16" s="8">
        <v>64.257999999999996</v>
      </c>
      <c r="AE16" s="8">
        <v>23.091999999999999</v>
      </c>
      <c r="AF16" s="8">
        <v>39.109000000000002</v>
      </c>
      <c r="AG16" s="8">
        <v>38.195</v>
      </c>
      <c r="AH16" s="8">
        <v>36.119999999999997</v>
      </c>
      <c r="AI16" s="1"/>
      <c r="AJ16" s="1"/>
      <c r="AK16" s="1"/>
      <c r="AL16" s="1"/>
      <c r="AM16" s="1"/>
      <c r="AN16" s="1"/>
      <c r="AO16" s="1"/>
      <c r="AP16" s="1"/>
      <c r="AQ16" s="1"/>
      <c r="AR16" s="1"/>
      <c r="AS16" s="1"/>
      <c r="AT16" s="1"/>
      <c r="AU16" s="1"/>
      <c r="AV16" s="1"/>
      <c r="AW16" s="1"/>
      <c r="AX16" s="1"/>
      <c r="AY16" s="1"/>
    </row>
    <row r="17" spans="1:51" ht="15" x14ac:dyDescent="0.25">
      <c r="A17" s="111">
        <v>45748</v>
      </c>
      <c r="B17" s="230"/>
      <c r="C17" s="227">
        <v>57</v>
      </c>
      <c r="D17" s="218">
        <v>85</v>
      </c>
      <c r="E17" s="8">
        <v>139.666</v>
      </c>
      <c r="F17" s="8">
        <v>138.268</v>
      </c>
      <c r="G17" s="8">
        <v>95.244</v>
      </c>
      <c r="H17" s="8">
        <v>92.850999999999999</v>
      </c>
      <c r="I17" s="8">
        <v>117.521</v>
      </c>
      <c r="J17" s="8">
        <v>127.16800000000001</v>
      </c>
      <c r="K17" s="8">
        <v>86.725999999999999</v>
      </c>
      <c r="L17" s="8">
        <v>88.25</v>
      </c>
      <c r="M17" s="8">
        <v>75.504000000000005</v>
      </c>
      <c r="N17" s="8">
        <v>64.012</v>
      </c>
      <c r="O17" s="8">
        <v>48.618000000000002</v>
      </c>
      <c r="P17" s="8">
        <v>74.588999999999999</v>
      </c>
      <c r="Q17" s="8">
        <v>143.72300000000001</v>
      </c>
      <c r="R17" s="8">
        <v>177.322</v>
      </c>
      <c r="S17" s="8">
        <v>140.50800000000001</v>
      </c>
      <c r="T17" s="8">
        <v>173.005</v>
      </c>
      <c r="U17" s="8">
        <v>49.722999999999999</v>
      </c>
      <c r="V17" s="8">
        <v>81.599000000000004</v>
      </c>
      <c r="W17" s="8">
        <v>59.741999999999997</v>
      </c>
      <c r="X17" s="8">
        <v>162.47800000000001</v>
      </c>
      <c r="Y17" s="8">
        <v>98.316000000000003</v>
      </c>
      <c r="Z17" s="8">
        <v>38.119</v>
      </c>
      <c r="AA17" s="8">
        <v>84.554000000000002</v>
      </c>
      <c r="AB17" s="8">
        <v>56.386000000000003</v>
      </c>
      <c r="AC17" s="8">
        <v>84.527000000000001</v>
      </c>
      <c r="AD17" s="8">
        <v>124.307</v>
      </c>
      <c r="AE17" s="8">
        <v>28.408000000000001</v>
      </c>
      <c r="AF17" s="8">
        <v>114.69</v>
      </c>
      <c r="AG17" s="8">
        <v>49.235999999999997</v>
      </c>
      <c r="AH17" s="8">
        <v>48.527999999999999</v>
      </c>
      <c r="AI17" s="1"/>
      <c r="AJ17" s="1"/>
      <c r="AK17" s="1"/>
      <c r="AL17" s="1"/>
      <c r="AM17" s="1"/>
      <c r="AN17" s="1"/>
      <c r="AO17" s="1"/>
      <c r="AP17" s="1"/>
      <c r="AQ17" s="1"/>
      <c r="AR17" s="1"/>
      <c r="AS17" s="1"/>
      <c r="AT17" s="1"/>
      <c r="AU17" s="1"/>
      <c r="AV17" s="1"/>
      <c r="AW17" s="1"/>
      <c r="AX17" s="1"/>
      <c r="AY17" s="1"/>
    </row>
    <row r="18" spans="1:51" ht="15" x14ac:dyDescent="0.25">
      <c r="A18" s="111">
        <v>45778</v>
      </c>
      <c r="B18" s="230"/>
      <c r="C18" s="227">
        <v>102</v>
      </c>
      <c r="D18" s="218">
        <v>163</v>
      </c>
      <c r="E18" s="8">
        <v>209.88300000000001</v>
      </c>
      <c r="F18" s="8">
        <v>528.572</v>
      </c>
      <c r="G18" s="8">
        <v>189.43100000000001</v>
      </c>
      <c r="H18" s="8">
        <v>346.9</v>
      </c>
      <c r="I18" s="8">
        <v>195.45099999999999</v>
      </c>
      <c r="J18" s="8">
        <v>352.00099999999998</v>
      </c>
      <c r="K18" s="8">
        <v>267.06400000000002</v>
      </c>
      <c r="L18" s="8">
        <v>185.83600000000001</v>
      </c>
      <c r="M18" s="8">
        <v>134.95699999999999</v>
      </c>
      <c r="N18" s="8">
        <v>180.05699999999999</v>
      </c>
      <c r="O18" s="8">
        <v>44.514000000000003</v>
      </c>
      <c r="P18" s="8">
        <v>184.50899999999999</v>
      </c>
      <c r="Q18" s="8">
        <v>180.274</v>
      </c>
      <c r="R18" s="8">
        <v>384.05</v>
      </c>
      <c r="S18" s="8">
        <v>183.56800000000001</v>
      </c>
      <c r="T18" s="8">
        <v>172.35900000000001</v>
      </c>
      <c r="U18" s="8">
        <v>306.32499999999999</v>
      </c>
      <c r="V18" s="8">
        <v>271.42200000000003</v>
      </c>
      <c r="W18" s="8">
        <v>160.04499999999999</v>
      </c>
      <c r="X18" s="8">
        <v>284.125</v>
      </c>
      <c r="Y18" s="8">
        <v>90.013000000000005</v>
      </c>
      <c r="Z18" s="8">
        <v>115.621</v>
      </c>
      <c r="AA18" s="8">
        <v>217.529</v>
      </c>
      <c r="AB18" s="8">
        <v>128.06</v>
      </c>
      <c r="AC18" s="8">
        <v>208.47800000000001</v>
      </c>
      <c r="AD18" s="8">
        <v>181.166</v>
      </c>
      <c r="AE18" s="8">
        <v>62.744999999999997</v>
      </c>
      <c r="AF18" s="8">
        <v>365.10599999999999</v>
      </c>
      <c r="AG18" s="8">
        <v>109.114</v>
      </c>
      <c r="AH18" s="8">
        <v>106.843</v>
      </c>
      <c r="AI18" s="1"/>
      <c r="AJ18" s="1"/>
      <c r="AK18" s="1"/>
      <c r="AL18" s="1"/>
      <c r="AM18" s="1"/>
      <c r="AN18" s="1"/>
      <c r="AO18" s="1"/>
      <c r="AP18" s="1"/>
      <c r="AQ18" s="1"/>
      <c r="AR18" s="1"/>
      <c r="AS18" s="1"/>
      <c r="AT18" s="1"/>
      <c r="AU18" s="1"/>
      <c r="AV18" s="1"/>
      <c r="AW18" s="1"/>
      <c r="AX18" s="1"/>
      <c r="AY18" s="1"/>
    </row>
    <row r="19" spans="1:51" ht="15" x14ac:dyDescent="0.25">
      <c r="A19" s="111">
        <v>45809</v>
      </c>
      <c r="B19" s="230"/>
      <c r="C19" s="227">
        <v>25</v>
      </c>
      <c r="D19" s="218">
        <v>96</v>
      </c>
      <c r="E19" s="8">
        <v>84.807000000000002</v>
      </c>
      <c r="F19" s="8">
        <v>332.66899999999998</v>
      </c>
      <c r="G19" s="8">
        <v>84.503</v>
      </c>
      <c r="H19" s="8">
        <v>400.65499999999997</v>
      </c>
      <c r="I19" s="8">
        <v>81.266000000000005</v>
      </c>
      <c r="J19" s="8">
        <v>267.45800000000003</v>
      </c>
      <c r="K19" s="8">
        <v>152.898</v>
      </c>
      <c r="L19" s="8">
        <v>150.46799999999999</v>
      </c>
      <c r="M19" s="8">
        <v>33.753999999999998</v>
      </c>
      <c r="N19" s="8">
        <v>58.542000000000002</v>
      </c>
      <c r="O19" s="8">
        <v>-0.04</v>
      </c>
      <c r="P19" s="8">
        <v>102.364</v>
      </c>
      <c r="Q19" s="8">
        <v>45.286000000000001</v>
      </c>
      <c r="R19" s="8">
        <v>220.131</v>
      </c>
      <c r="S19" s="8">
        <v>64.447999999999993</v>
      </c>
      <c r="T19" s="8">
        <v>48.737000000000002</v>
      </c>
      <c r="U19" s="8">
        <v>314.14999999999998</v>
      </c>
      <c r="V19" s="8">
        <v>129.70599999999999</v>
      </c>
      <c r="W19" s="8">
        <v>162.649</v>
      </c>
      <c r="X19" s="8">
        <v>309.54399999999998</v>
      </c>
      <c r="Y19" s="8">
        <v>3.2090000000000001</v>
      </c>
      <c r="Z19" s="8">
        <v>67.082999999999998</v>
      </c>
      <c r="AA19" s="8">
        <v>150.52000000000001</v>
      </c>
      <c r="AB19" s="8">
        <v>104.54600000000001</v>
      </c>
      <c r="AC19" s="8">
        <v>124.825</v>
      </c>
      <c r="AD19" s="8">
        <v>147.65199999999999</v>
      </c>
      <c r="AE19" s="8">
        <v>-7.0279999999999996</v>
      </c>
      <c r="AF19" s="8">
        <v>296.59399999999999</v>
      </c>
      <c r="AG19" s="8">
        <v>53.162999999999997</v>
      </c>
      <c r="AH19" s="8">
        <v>115.723</v>
      </c>
      <c r="AI19" s="1"/>
      <c r="AJ19" s="1"/>
      <c r="AK19" s="1"/>
      <c r="AL19" s="1"/>
      <c r="AM19" s="1"/>
      <c r="AN19" s="1"/>
      <c r="AO19" s="1"/>
      <c r="AP19" s="1"/>
      <c r="AQ19" s="1"/>
      <c r="AR19" s="1"/>
      <c r="AS19" s="1"/>
      <c r="AT19" s="1"/>
      <c r="AU19" s="1"/>
      <c r="AV19" s="1"/>
      <c r="AW19" s="1"/>
      <c r="AX19" s="1"/>
      <c r="AY19" s="1"/>
    </row>
    <row r="20" spans="1:51" ht="15" x14ac:dyDescent="0.25">
      <c r="A20" s="111">
        <v>45839</v>
      </c>
      <c r="B20" s="230"/>
      <c r="C20" s="227">
        <v>-60</v>
      </c>
      <c r="D20" s="218">
        <v>-23</v>
      </c>
      <c r="E20" s="8">
        <v>-3.8119999999999998</v>
      </c>
      <c r="F20" s="8">
        <v>85.605999999999995</v>
      </c>
      <c r="G20" s="8">
        <v>-12.093</v>
      </c>
      <c r="H20" s="8">
        <v>199.411</v>
      </c>
      <c r="I20" s="8">
        <v>-7.2009999999999996</v>
      </c>
      <c r="J20" s="8">
        <v>32.145000000000003</v>
      </c>
      <c r="K20" s="8">
        <v>30.974</v>
      </c>
      <c r="L20" s="8">
        <v>41.715000000000003</v>
      </c>
      <c r="M20" s="8">
        <v>-22.446000000000002</v>
      </c>
      <c r="N20" s="8">
        <v>-16.925999999999998</v>
      </c>
      <c r="O20" s="8">
        <v>-21.74</v>
      </c>
      <c r="P20" s="8">
        <v>-9.577</v>
      </c>
      <c r="Q20" s="8">
        <v>-14.891</v>
      </c>
      <c r="R20" s="8">
        <v>28.338000000000001</v>
      </c>
      <c r="S20" s="8">
        <v>-13.186</v>
      </c>
      <c r="T20" s="8">
        <v>-14.052</v>
      </c>
      <c r="U20" s="8">
        <v>67.251999999999995</v>
      </c>
      <c r="V20" s="8">
        <v>22.95</v>
      </c>
      <c r="W20" s="8">
        <v>1.849</v>
      </c>
      <c r="X20" s="8">
        <v>88.197999999999993</v>
      </c>
      <c r="Y20" s="8">
        <v>-15.061999999999999</v>
      </c>
      <c r="Z20" s="8">
        <v>-7.415</v>
      </c>
      <c r="AA20" s="8">
        <v>15.407999999999999</v>
      </c>
      <c r="AB20" s="8">
        <v>6.9649999999999999</v>
      </c>
      <c r="AC20" s="8">
        <v>11.016</v>
      </c>
      <c r="AD20" s="8">
        <v>5.2670000000000003</v>
      </c>
      <c r="AE20" s="8">
        <v>-22.234000000000002</v>
      </c>
      <c r="AF20" s="8">
        <v>80.697000000000003</v>
      </c>
      <c r="AG20" s="8">
        <v>-17.405000000000001</v>
      </c>
      <c r="AH20" s="8">
        <v>13.492000000000001</v>
      </c>
      <c r="AI20" s="1"/>
      <c r="AJ20" s="1"/>
      <c r="AK20" s="1"/>
      <c r="AL20" s="1"/>
      <c r="AM20" s="1"/>
      <c r="AN20" s="1"/>
      <c r="AO20" s="1"/>
      <c r="AP20" s="1"/>
      <c r="AQ20" s="1"/>
      <c r="AR20" s="1"/>
      <c r="AS20" s="1"/>
      <c r="AT20" s="1"/>
      <c r="AU20" s="1"/>
      <c r="AV20" s="1"/>
      <c r="AW20" s="1"/>
      <c r="AX20" s="1"/>
      <c r="AY20" s="1"/>
    </row>
    <row r="21" spans="1:51" ht="15" x14ac:dyDescent="0.25">
      <c r="A21" s="111">
        <v>45870</v>
      </c>
      <c r="B21" s="230"/>
      <c r="C21" s="227">
        <v>-52</v>
      </c>
      <c r="D21" s="218">
        <v>-28</v>
      </c>
      <c r="E21" s="8">
        <v>0.65800000000000003</v>
      </c>
      <c r="F21" s="8">
        <v>17.367000000000001</v>
      </c>
      <c r="G21" s="8">
        <v>-6.4550000000000001</v>
      </c>
      <c r="H21" s="8">
        <v>35.091999999999999</v>
      </c>
      <c r="I21" s="8">
        <v>-7.2380000000000004</v>
      </c>
      <c r="J21" s="8">
        <v>13.339</v>
      </c>
      <c r="K21" s="8">
        <v>-2.1269999999999998</v>
      </c>
      <c r="L21" s="8">
        <v>24.454999999999998</v>
      </c>
      <c r="M21" s="8">
        <v>-8.7750000000000004</v>
      </c>
      <c r="N21" s="8">
        <v>-6.6909999999999998</v>
      </c>
      <c r="O21" s="8">
        <v>-6.476</v>
      </c>
      <c r="P21" s="8">
        <v>-7.4779999999999998</v>
      </c>
      <c r="Q21" s="8">
        <v>-4.6989999999999998</v>
      </c>
      <c r="R21" s="8">
        <v>5.13</v>
      </c>
      <c r="S21" s="8">
        <v>-5.1369999999999996</v>
      </c>
      <c r="T21" s="8">
        <v>-4.1680000000000001</v>
      </c>
      <c r="U21" s="8">
        <v>18.463999999999999</v>
      </c>
      <c r="V21" s="8">
        <v>-0.15</v>
      </c>
      <c r="W21" s="8">
        <v>10.473000000000001</v>
      </c>
      <c r="X21" s="8">
        <v>6.4059999999999997</v>
      </c>
      <c r="Y21" s="8">
        <v>-5.6859999999999999</v>
      </c>
      <c r="Z21" s="8">
        <v>5.5030000000000001</v>
      </c>
      <c r="AA21" s="8">
        <v>18.649999999999999</v>
      </c>
      <c r="AB21" s="8">
        <v>4.4390000000000001</v>
      </c>
      <c r="AC21" s="8">
        <v>8.1379999999999999</v>
      </c>
      <c r="AD21" s="8">
        <v>7.444</v>
      </c>
      <c r="AE21" s="8">
        <v>0.63700000000000001</v>
      </c>
      <c r="AF21" s="8">
        <v>18.440000000000001</v>
      </c>
      <c r="AG21" s="8">
        <v>-3.6589999999999998</v>
      </c>
      <c r="AH21" s="8">
        <v>-8.1470000000000002</v>
      </c>
      <c r="AI21" s="1"/>
      <c r="AJ21" s="1"/>
      <c r="AK21" s="1"/>
      <c r="AL21" s="1"/>
      <c r="AM21" s="1"/>
      <c r="AN21" s="1"/>
      <c r="AO21" s="1"/>
      <c r="AP21" s="1"/>
      <c r="AQ21" s="1"/>
      <c r="AR21" s="1"/>
      <c r="AS21" s="1"/>
      <c r="AT21" s="1"/>
      <c r="AU21" s="1"/>
      <c r="AV21" s="1"/>
      <c r="AW21" s="1"/>
      <c r="AX21" s="1"/>
      <c r="AY21" s="1"/>
    </row>
    <row r="22" spans="1:51" ht="15" x14ac:dyDescent="0.25">
      <c r="A22" s="111">
        <v>45901</v>
      </c>
      <c r="B22" s="230"/>
      <c r="C22" s="227">
        <v>-9</v>
      </c>
      <c r="D22" s="218">
        <v>5</v>
      </c>
      <c r="E22" s="8">
        <v>26.291</v>
      </c>
      <c r="F22" s="8">
        <v>41.448</v>
      </c>
      <c r="G22" s="8">
        <v>19.489000000000001</v>
      </c>
      <c r="H22" s="8">
        <v>42.24</v>
      </c>
      <c r="I22" s="8">
        <v>26.352</v>
      </c>
      <c r="J22" s="8">
        <v>49.457000000000001</v>
      </c>
      <c r="K22" s="8">
        <v>21.048999999999999</v>
      </c>
      <c r="L22" s="8">
        <v>32.881999999999998</v>
      </c>
      <c r="M22" s="8">
        <v>19.913</v>
      </c>
      <c r="N22" s="8">
        <v>20.154</v>
      </c>
      <c r="O22" s="8">
        <v>13.2</v>
      </c>
      <c r="P22" s="8">
        <v>32.051000000000002</v>
      </c>
      <c r="Q22" s="8">
        <v>37.781999999999996</v>
      </c>
      <c r="R22" s="8">
        <v>30.785</v>
      </c>
      <c r="S22" s="8">
        <v>33.343000000000004</v>
      </c>
      <c r="T22" s="8">
        <v>52.881</v>
      </c>
      <c r="U22" s="8">
        <v>38.133000000000003</v>
      </c>
      <c r="V22" s="8">
        <v>28.135999999999999</v>
      </c>
      <c r="W22" s="8">
        <v>24.736000000000001</v>
      </c>
      <c r="X22" s="8">
        <v>36.292000000000002</v>
      </c>
      <c r="Y22" s="8">
        <v>16.911000000000001</v>
      </c>
      <c r="Z22" s="8">
        <v>40.646999999999998</v>
      </c>
      <c r="AA22" s="8">
        <v>53.095999999999997</v>
      </c>
      <c r="AB22" s="8">
        <v>29.343</v>
      </c>
      <c r="AC22" s="8">
        <v>31.702999999999999</v>
      </c>
      <c r="AD22" s="8">
        <v>29.966000000000001</v>
      </c>
      <c r="AE22" s="8">
        <v>21.736000000000001</v>
      </c>
      <c r="AF22" s="8">
        <v>30.5</v>
      </c>
      <c r="AG22" s="8">
        <v>25.048999999999999</v>
      </c>
      <c r="AH22" s="8">
        <v>15.324</v>
      </c>
      <c r="AI22" s="1"/>
      <c r="AJ22" s="1"/>
      <c r="AK22" s="1"/>
      <c r="AL22" s="1"/>
      <c r="AM22" s="1"/>
      <c r="AN22" s="1"/>
      <c r="AO22" s="1"/>
      <c r="AP22" s="1"/>
      <c r="AQ22" s="1"/>
      <c r="AR22" s="1"/>
      <c r="AS22" s="1"/>
      <c r="AT22" s="1"/>
      <c r="AU22" s="1"/>
      <c r="AV22" s="1"/>
      <c r="AW22" s="1"/>
      <c r="AX22" s="1"/>
      <c r="AY22" s="1"/>
    </row>
    <row r="23" spans="1:51" ht="15" x14ac:dyDescent="0.25">
      <c r="A23" s="111">
        <v>45931</v>
      </c>
      <c r="B23" s="230"/>
      <c r="C23" s="227">
        <v>-33</v>
      </c>
      <c r="D23" s="218">
        <v>38</v>
      </c>
      <c r="E23" s="8">
        <v>51.341999999999999</v>
      </c>
      <c r="F23" s="8">
        <v>79.200999999999993</v>
      </c>
      <c r="G23" s="8">
        <v>54.39</v>
      </c>
      <c r="H23" s="8">
        <v>80.069000000000003</v>
      </c>
      <c r="I23" s="8">
        <v>71.558000000000007</v>
      </c>
      <c r="J23" s="8">
        <v>95.32</v>
      </c>
      <c r="K23" s="8">
        <v>60.213999999999999</v>
      </c>
      <c r="L23" s="8">
        <v>48.279000000000003</v>
      </c>
      <c r="M23" s="8">
        <v>54.107999999999997</v>
      </c>
      <c r="N23" s="8">
        <v>46.344999999999999</v>
      </c>
      <c r="O23" s="8">
        <v>42.411000000000001</v>
      </c>
      <c r="P23" s="8">
        <v>45.055</v>
      </c>
      <c r="Q23" s="8">
        <v>64.406000000000006</v>
      </c>
      <c r="R23" s="8">
        <v>79.738</v>
      </c>
      <c r="S23" s="8">
        <v>123.82899999999999</v>
      </c>
      <c r="T23" s="8">
        <v>94.652000000000001</v>
      </c>
      <c r="U23" s="8">
        <v>64.03</v>
      </c>
      <c r="V23" s="8">
        <v>59.005000000000003</v>
      </c>
      <c r="W23" s="8">
        <v>56.392000000000003</v>
      </c>
      <c r="X23" s="8">
        <v>67.62</v>
      </c>
      <c r="Y23" s="8">
        <v>37.875</v>
      </c>
      <c r="Z23" s="8">
        <v>75.811000000000007</v>
      </c>
      <c r="AA23" s="8">
        <v>88.481999999999999</v>
      </c>
      <c r="AB23" s="8">
        <v>60.375999999999998</v>
      </c>
      <c r="AC23" s="8">
        <v>65.396000000000001</v>
      </c>
      <c r="AD23" s="8">
        <v>69.968999999999994</v>
      </c>
      <c r="AE23" s="8">
        <v>47.953000000000003</v>
      </c>
      <c r="AF23" s="8">
        <v>74.066000000000003</v>
      </c>
      <c r="AG23" s="8">
        <v>42.436</v>
      </c>
      <c r="AH23" s="8">
        <v>46.826000000000001</v>
      </c>
      <c r="AI23" s="1"/>
      <c r="AJ23" s="1"/>
      <c r="AK23" s="1"/>
      <c r="AL23" s="1"/>
      <c r="AM23" s="1"/>
      <c r="AN23" s="1"/>
      <c r="AO23" s="1"/>
      <c r="AP23" s="1"/>
      <c r="AQ23" s="1"/>
      <c r="AR23" s="1"/>
      <c r="AS23" s="1"/>
      <c r="AT23" s="1"/>
      <c r="AU23" s="1"/>
      <c r="AV23" s="1"/>
      <c r="AW23" s="1"/>
      <c r="AX23" s="1"/>
      <c r="AY23" s="1"/>
    </row>
    <row r="24" spans="1:51" ht="15" x14ac:dyDescent="0.25">
      <c r="A24" s="111">
        <v>45962</v>
      </c>
      <c r="B24" s="230"/>
      <c r="C24" s="227">
        <v>4</v>
      </c>
      <c r="D24" s="218">
        <v>56</v>
      </c>
      <c r="E24" s="8">
        <v>59.786000000000001</v>
      </c>
      <c r="F24" s="8">
        <v>64.504999999999995</v>
      </c>
      <c r="G24" s="8">
        <v>53.253</v>
      </c>
      <c r="H24" s="8">
        <v>63.722000000000001</v>
      </c>
      <c r="I24" s="8">
        <v>66.203999999999994</v>
      </c>
      <c r="J24" s="8">
        <v>68.91</v>
      </c>
      <c r="K24" s="8">
        <v>54.68</v>
      </c>
      <c r="L24" s="8">
        <v>47.298000000000002</v>
      </c>
      <c r="M24" s="8">
        <v>45.661000000000001</v>
      </c>
      <c r="N24" s="8">
        <v>45.031999999999996</v>
      </c>
      <c r="O24" s="8">
        <v>44.631999999999998</v>
      </c>
      <c r="P24" s="8">
        <v>44.857999999999997</v>
      </c>
      <c r="Q24" s="8">
        <v>62.103999999999999</v>
      </c>
      <c r="R24" s="8">
        <v>65.168000000000006</v>
      </c>
      <c r="S24" s="8">
        <v>73.790999999999997</v>
      </c>
      <c r="T24" s="8">
        <v>64.129000000000005</v>
      </c>
      <c r="U24" s="8">
        <v>52.798999999999999</v>
      </c>
      <c r="V24" s="8">
        <v>49.878999999999998</v>
      </c>
      <c r="W24" s="8">
        <v>53.713999999999999</v>
      </c>
      <c r="X24" s="8">
        <v>56.046999999999997</v>
      </c>
      <c r="Y24" s="8">
        <v>40.201000000000001</v>
      </c>
      <c r="Z24" s="8">
        <v>55.460999999999999</v>
      </c>
      <c r="AA24" s="8">
        <v>54.179000000000002</v>
      </c>
      <c r="AB24" s="8">
        <v>48.072000000000003</v>
      </c>
      <c r="AC24" s="8">
        <v>47.106000000000002</v>
      </c>
      <c r="AD24" s="8">
        <v>49.183999999999997</v>
      </c>
      <c r="AE24" s="8">
        <v>40.649000000000001</v>
      </c>
      <c r="AF24" s="8">
        <v>51.851999999999997</v>
      </c>
      <c r="AG24" s="8">
        <v>47.863999999999997</v>
      </c>
      <c r="AH24" s="8">
        <v>50.837000000000003</v>
      </c>
      <c r="AI24" s="1"/>
      <c r="AJ24" s="1"/>
      <c r="AK24" s="1"/>
      <c r="AL24" s="1"/>
      <c r="AM24" s="1"/>
      <c r="AN24" s="1"/>
      <c r="AO24" s="1"/>
      <c r="AP24" s="1"/>
      <c r="AQ24" s="1"/>
      <c r="AR24" s="1"/>
      <c r="AS24" s="1"/>
      <c r="AT24" s="1"/>
      <c r="AU24" s="1"/>
      <c r="AV24" s="1"/>
      <c r="AW24" s="1"/>
      <c r="AX24" s="1"/>
      <c r="AY24" s="1"/>
    </row>
    <row r="25" spans="1:51" ht="15" x14ac:dyDescent="0.25">
      <c r="A25" s="111">
        <v>45992</v>
      </c>
      <c r="B25" s="230"/>
      <c r="C25" s="227">
        <v>45</v>
      </c>
      <c r="D25" s="218">
        <v>45</v>
      </c>
      <c r="E25" s="8">
        <v>44.119</v>
      </c>
      <c r="F25" s="8">
        <v>48.808999999999997</v>
      </c>
      <c r="G25" s="8">
        <v>42.468000000000004</v>
      </c>
      <c r="H25" s="8">
        <v>51.393999999999998</v>
      </c>
      <c r="I25" s="8">
        <v>53.311999999999998</v>
      </c>
      <c r="J25" s="8">
        <v>50.823999999999998</v>
      </c>
      <c r="K25" s="8">
        <v>48.911000000000001</v>
      </c>
      <c r="L25" s="8">
        <v>38.593000000000004</v>
      </c>
      <c r="M25" s="8">
        <v>36.786000000000001</v>
      </c>
      <c r="N25" s="8">
        <v>37.478999999999999</v>
      </c>
      <c r="O25" s="8">
        <v>34.612000000000002</v>
      </c>
      <c r="P25" s="8">
        <v>40.384</v>
      </c>
      <c r="Q25" s="8">
        <v>46.036999999999999</v>
      </c>
      <c r="R25" s="8">
        <v>48.883000000000003</v>
      </c>
      <c r="S25" s="8">
        <v>49.652000000000001</v>
      </c>
      <c r="T25" s="8">
        <v>54.148000000000003</v>
      </c>
      <c r="U25" s="8">
        <v>45.228000000000002</v>
      </c>
      <c r="V25" s="8">
        <v>39.884</v>
      </c>
      <c r="W25" s="8">
        <v>58.594999999999999</v>
      </c>
      <c r="X25" s="8">
        <v>45.558999999999997</v>
      </c>
      <c r="Y25" s="8">
        <v>35.356000000000002</v>
      </c>
      <c r="Z25" s="8">
        <v>40.973999999999997</v>
      </c>
      <c r="AA25" s="8">
        <v>44.110999999999997</v>
      </c>
      <c r="AB25" s="8">
        <v>39.819000000000003</v>
      </c>
      <c r="AC25" s="8">
        <v>45.634999999999998</v>
      </c>
      <c r="AD25" s="8">
        <v>40.067</v>
      </c>
      <c r="AE25" s="8">
        <v>30.478999999999999</v>
      </c>
      <c r="AF25" s="8">
        <v>47.23</v>
      </c>
      <c r="AG25" s="8">
        <v>39.44</v>
      </c>
      <c r="AH25" s="8">
        <v>42.509</v>
      </c>
      <c r="AI25" s="1"/>
      <c r="AJ25" s="1"/>
      <c r="AK25" s="1"/>
      <c r="AL25" s="1"/>
      <c r="AM25" s="1"/>
      <c r="AN25" s="1"/>
      <c r="AO25" s="1"/>
      <c r="AP25" s="1"/>
      <c r="AQ25" s="1"/>
      <c r="AR25" s="1"/>
      <c r="AS25" s="1"/>
      <c r="AT25" s="1"/>
      <c r="AU25" s="1"/>
      <c r="AV25" s="1"/>
      <c r="AW25" s="1"/>
      <c r="AX25" s="1"/>
      <c r="AY25" s="1"/>
    </row>
    <row r="26" spans="1:51" ht="15" x14ac:dyDescent="0.25">
      <c r="A26" s="111">
        <v>46023</v>
      </c>
      <c r="B26" s="230"/>
      <c r="C26" s="227">
        <v>38</v>
      </c>
      <c r="D26" s="218">
        <v>38</v>
      </c>
      <c r="E26" s="8">
        <v>41.634999999999998</v>
      </c>
      <c r="F26" s="8">
        <v>40.027999999999999</v>
      </c>
      <c r="G26" s="8">
        <v>35.814</v>
      </c>
      <c r="H26" s="8">
        <v>40.137999999999998</v>
      </c>
      <c r="I26" s="8">
        <v>41.871000000000002</v>
      </c>
      <c r="J26" s="8">
        <v>43.472999999999999</v>
      </c>
      <c r="K26" s="8">
        <v>39.487000000000002</v>
      </c>
      <c r="L26" s="8">
        <v>35.533999999999999</v>
      </c>
      <c r="M26" s="8">
        <v>29.137</v>
      </c>
      <c r="N26" s="8">
        <v>29.588999999999999</v>
      </c>
      <c r="O26" s="8">
        <v>26.701000000000001</v>
      </c>
      <c r="P26" s="8">
        <v>32.944000000000003</v>
      </c>
      <c r="Q26" s="8">
        <v>59.997</v>
      </c>
      <c r="R26" s="8">
        <v>42.363</v>
      </c>
      <c r="S26" s="8">
        <v>39.720999999999997</v>
      </c>
      <c r="T26" s="8">
        <v>40.515999999999998</v>
      </c>
      <c r="U26" s="8">
        <v>38.414000000000001</v>
      </c>
      <c r="V26" s="8">
        <v>32.055999999999997</v>
      </c>
      <c r="W26" s="8">
        <v>46.704000000000001</v>
      </c>
      <c r="X26" s="8">
        <v>38.491</v>
      </c>
      <c r="Y26" s="8">
        <v>28.222999999999999</v>
      </c>
      <c r="Z26" s="8">
        <v>31.672000000000001</v>
      </c>
      <c r="AA26" s="8">
        <v>37.090000000000003</v>
      </c>
      <c r="AB26" s="8">
        <v>32.523000000000003</v>
      </c>
      <c r="AC26" s="8">
        <v>45.171999999999997</v>
      </c>
      <c r="AD26" s="8">
        <v>31.613</v>
      </c>
      <c r="AE26" s="8">
        <v>25.606999999999999</v>
      </c>
      <c r="AF26" s="8">
        <v>38.268999999999998</v>
      </c>
      <c r="AG26" s="8">
        <v>29.321999999999999</v>
      </c>
      <c r="AH26" s="8">
        <v>32.442999999999998</v>
      </c>
      <c r="AI26" s="1"/>
      <c r="AJ26" s="1"/>
      <c r="AK26" s="1"/>
      <c r="AL26" s="1"/>
      <c r="AM26" s="1"/>
      <c r="AN26" s="1"/>
      <c r="AO26" s="1"/>
      <c r="AP26" s="1"/>
      <c r="AQ26" s="1"/>
      <c r="AR26" s="1"/>
      <c r="AS26" s="1"/>
      <c r="AT26" s="1"/>
      <c r="AU26" s="1"/>
      <c r="AV26" s="1"/>
      <c r="AW26" s="1"/>
      <c r="AX26" s="1"/>
      <c r="AY26" s="1"/>
    </row>
    <row r="27" spans="1:51" ht="15" x14ac:dyDescent="0.25">
      <c r="A27" s="111">
        <v>46054</v>
      </c>
      <c r="B27" s="230"/>
      <c r="C27" s="227">
        <v>33</v>
      </c>
      <c r="D27" s="218">
        <v>33</v>
      </c>
      <c r="E27" s="8">
        <v>36.302</v>
      </c>
      <c r="F27" s="8">
        <v>34.055999999999997</v>
      </c>
      <c r="G27" s="8">
        <v>35</v>
      </c>
      <c r="H27" s="8">
        <v>52.965000000000003</v>
      </c>
      <c r="I27" s="8">
        <v>33.377000000000002</v>
      </c>
      <c r="J27" s="8">
        <v>34.512</v>
      </c>
      <c r="K27" s="8">
        <v>34.709000000000003</v>
      </c>
      <c r="L27" s="8">
        <v>34.950000000000003</v>
      </c>
      <c r="M27" s="8">
        <v>24.83</v>
      </c>
      <c r="N27" s="8">
        <v>22.643000000000001</v>
      </c>
      <c r="O27" s="8">
        <v>23.542999999999999</v>
      </c>
      <c r="P27" s="8">
        <v>25.925999999999998</v>
      </c>
      <c r="Q27" s="8">
        <v>40.317999999999998</v>
      </c>
      <c r="R27" s="8">
        <v>31.744</v>
      </c>
      <c r="S27" s="8">
        <v>37.085000000000001</v>
      </c>
      <c r="T27" s="8">
        <v>32.965000000000003</v>
      </c>
      <c r="U27" s="8">
        <v>36.317999999999998</v>
      </c>
      <c r="V27" s="8">
        <v>25.748999999999999</v>
      </c>
      <c r="W27" s="8">
        <v>32.777999999999999</v>
      </c>
      <c r="X27" s="8">
        <v>32.479999999999997</v>
      </c>
      <c r="Y27" s="8">
        <v>28.696999999999999</v>
      </c>
      <c r="Z27" s="8">
        <v>33.527999999999999</v>
      </c>
      <c r="AA27" s="8">
        <v>39.276000000000003</v>
      </c>
      <c r="AB27" s="8">
        <v>31.283000000000001</v>
      </c>
      <c r="AC27" s="8">
        <v>43.957000000000001</v>
      </c>
      <c r="AD27" s="8">
        <v>27.832999999999998</v>
      </c>
      <c r="AE27" s="8">
        <v>21.908000000000001</v>
      </c>
      <c r="AF27" s="8">
        <v>30.998000000000001</v>
      </c>
      <c r="AG27" s="8">
        <v>25.506</v>
      </c>
      <c r="AH27" s="8">
        <v>27.678000000000001</v>
      </c>
      <c r="AI27" s="1"/>
      <c r="AJ27" s="1"/>
      <c r="AK27" s="1"/>
      <c r="AL27" s="1"/>
      <c r="AM27" s="1"/>
      <c r="AN27" s="1"/>
      <c r="AO27" s="1"/>
      <c r="AP27" s="1"/>
      <c r="AQ27" s="1"/>
      <c r="AR27" s="1"/>
      <c r="AS27" s="1"/>
      <c r="AT27" s="1"/>
      <c r="AU27" s="1"/>
      <c r="AV27" s="1"/>
      <c r="AW27" s="1"/>
      <c r="AX27" s="1"/>
      <c r="AY27" s="1"/>
    </row>
    <row r="28" spans="1:51" ht="15" x14ac:dyDescent="0.25">
      <c r="A28" s="111">
        <v>46082</v>
      </c>
      <c r="B28" s="230"/>
      <c r="C28" s="227">
        <v>44</v>
      </c>
      <c r="D28" s="218">
        <v>44</v>
      </c>
      <c r="E28" s="8">
        <v>56.331000000000003</v>
      </c>
      <c r="F28" s="8">
        <v>62.451000000000001</v>
      </c>
      <c r="G28" s="8">
        <v>77.36</v>
      </c>
      <c r="H28" s="8">
        <v>64.858999999999995</v>
      </c>
      <c r="I28" s="8">
        <v>60.274999999999999</v>
      </c>
      <c r="J28" s="8">
        <v>61.478999999999999</v>
      </c>
      <c r="K28" s="8">
        <v>57.039000000000001</v>
      </c>
      <c r="L28" s="8">
        <v>40.326000000000001</v>
      </c>
      <c r="M28" s="8">
        <v>39.075000000000003</v>
      </c>
      <c r="N28" s="8">
        <v>30.428999999999998</v>
      </c>
      <c r="O28" s="8">
        <v>36.08</v>
      </c>
      <c r="P28" s="8">
        <v>61.970999999999997</v>
      </c>
      <c r="Q28" s="8">
        <v>49.398000000000003</v>
      </c>
      <c r="R28" s="8">
        <v>40.039000000000001</v>
      </c>
      <c r="S28" s="8">
        <v>102.35599999999999</v>
      </c>
      <c r="T28" s="8">
        <v>41.079000000000001</v>
      </c>
      <c r="U28" s="8">
        <v>59.715000000000003</v>
      </c>
      <c r="V28" s="8">
        <v>31.483000000000001</v>
      </c>
      <c r="W28" s="8">
        <v>52.143000000000001</v>
      </c>
      <c r="X28" s="8">
        <v>52.57</v>
      </c>
      <c r="Y28" s="8">
        <v>30.721</v>
      </c>
      <c r="Z28" s="8">
        <v>40.442999999999998</v>
      </c>
      <c r="AA28" s="8">
        <v>54.82</v>
      </c>
      <c r="AB28" s="8">
        <v>37.823999999999998</v>
      </c>
      <c r="AC28" s="8">
        <v>65.710999999999999</v>
      </c>
      <c r="AD28" s="8">
        <v>27.87</v>
      </c>
      <c r="AE28" s="8">
        <v>33.865000000000002</v>
      </c>
      <c r="AF28" s="8">
        <v>39.996000000000002</v>
      </c>
      <c r="AG28" s="8">
        <v>35.533000000000001</v>
      </c>
      <c r="AH28" s="8">
        <v>47.149000000000001</v>
      </c>
      <c r="AI28" s="1"/>
      <c r="AJ28" s="1"/>
      <c r="AK28" s="1"/>
      <c r="AL28" s="1"/>
      <c r="AM28" s="1"/>
      <c r="AN28" s="1"/>
      <c r="AO28" s="1"/>
      <c r="AP28" s="1"/>
      <c r="AQ28" s="1"/>
      <c r="AR28" s="1"/>
      <c r="AS28" s="1"/>
      <c r="AT28" s="1"/>
      <c r="AU28" s="1"/>
      <c r="AV28" s="1"/>
      <c r="AW28" s="1"/>
      <c r="AX28" s="1"/>
      <c r="AY28" s="1"/>
    </row>
    <row r="29" spans="1:51" ht="15" x14ac:dyDescent="0.25">
      <c r="A29" s="111">
        <v>46113</v>
      </c>
      <c r="B29" s="230"/>
      <c r="C29" s="227">
        <v>85</v>
      </c>
      <c r="D29" s="218">
        <v>85</v>
      </c>
      <c r="E29" s="8">
        <v>132.75899999999999</v>
      </c>
      <c r="F29" s="8">
        <v>116.904</v>
      </c>
      <c r="G29" s="8">
        <v>95.45</v>
      </c>
      <c r="H29" s="8">
        <v>120.813</v>
      </c>
      <c r="I29" s="8">
        <v>131.12799999999999</v>
      </c>
      <c r="J29" s="8">
        <v>102.95699999999999</v>
      </c>
      <c r="K29" s="8">
        <v>91.396000000000001</v>
      </c>
      <c r="L29" s="8">
        <v>72.994</v>
      </c>
      <c r="M29" s="8">
        <v>58.283000000000001</v>
      </c>
      <c r="N29" s="8">
        <v>47.63</v>
      </c>
      <c r="O29" s="8">
        <v>68.075999999999993</v>
      </c>
      <c r="P29" s="8">
        <v>143.364</v>
      </c>
      <c r="Q29" s="8">
        <v>179.441</v>
      </c>
      <c r="R29" s="8">
        <v>160.55600000000001</v>
      </c>
      <c r="S29" s="8">
        <v>170.315</v>
      </c>
      <c r="T29" s="8">
        <v>53.841000000000001</v>
      </c>
      <c r="U29" s="8">
        <v>92.623000000000005</v>
      </c>
      <c r="V29" s="8">
        <v>64.173000000000002</v>
      </c>
      <c r="W29" s="8">
        <v>167.005</v>
      </c>
      <c r="X29" s="8">
        <v>106.495</v>
      </c>
      <c r="Y29" s="8">
        <v>38.087000000000003</v>
      </c>
      <c r="Z29" s="8">
        <v>81.823999999999998</v>
      </c>
      <c r="AA29" s="8">
        <v>59.356999999999999</v>
      </c>
      <c r="AB29" s="8">
        <v>79.900999999999996</v>
      </c>
      <c r="AC29" s="8">
        <v>127.642</v>
      </c>
      <c r="AD29" s="8">
        <v>36.085999999999999</v>
      </c>
      <c r="AE29" s="8">
        <v>100.712</v>
      </c>
      <c r="AF29" s="8">
        <v>52.085999999999999</v>
      </c>
      <c r="AG29" s="8">
        <v>46.954999999999998</v>
      </c>
      <c r="AH29" s="8">
        <v>135.404</v>
      </c>
      <c r="AI29" s="1"/>
      <c r="AJ29" s="1"/>
      <c r="AK29" s="1"/>
      <c r="AL29" s="1"/>
      <c r="AM29" s="1"/>
      <c r="AN29" s="1"/>
      <c r="AO29" s="1"/>
      <c r="AP29" s="1"/>
      <c r="AQ29" s="1"/>
      <c r="AR29" s="1"/>
      <c r="AS29" s="1"/>
      <c r="AT29" s="1"/>
      <c r="AU29" s="1"/>
      <c r="AV29" s="1"/>
      <c r="AW29" s="1"/>
      <c r="AX29" s="1"/>
      <c r="AY29" s="1"/>
    </row>
    <row r="30" spans="1:51" ht="15" x14ac:dyDescent="0.25">
      <c r="A30" s="111">
        <v>46143</v>
      </c>
      <c r="B30" s="230"/>
      <c r="C30" s="227">
        <v>163</v>
      </c>
      <c r="D30" s="218">
        <v>163</v>
      </c>
      <c r="E30" s="8">
        <v>521.601</v>
      </c>
      <c r="F30" s="8">
        <v>210.917</v>
      </c>
      <c r="G30" s="8">
        <v>351.00400000000002</v>
      </c>
      <c r="H30" s="8">
        <v>198.667</v>
      </c>
      <c r="I30" s="8">
        <v>360.01400000000001</v>
      </c>
      <c r="J30" s="8">
        <v>285.18700000000001</v>
      </c>
      <c r="K30" s="8">
        <v>189.738</v>
      </c>
      <c r="L30" s="8">
        <v>132.47900000000001</v>
      </c>
      <c r="M30" s="8">
        <v>176.464</v>
      </c>
      <c r="N30" s="8">
        <v>43.765000000000001</v>
      </c>
      <c r="O30" s="8">
        <v>175.601</v>
      </c>
      <c r="P30" s="8">
        <v>179.7</v>
      </c>
      <c r="Q30" s="8">
        <v>387.10500000000002</v>
      </c>
      <c r="R30" s="8">
        <v>196.131</v>
      </c>
      <c r="S30" s="8">
        <v>170.9</v>
      </c>
      <c r="T30" s="8">
        <v>314.33100000000002</v>
      </c>
      <c r="U30" s="8">
        <v>290.476</v>
      </c>
      <c r="V30" s="8">
        <v>165.79300000000001</v>
      </c>
      <c r="W30" s="8">
        <v>289.697</v>
      </c>
      <c r="X30" s="8">
        <v>94.539000000000001</v>
      </c>
      <c r="Y30" s="8">
        <v>112.76900000000001</v>
      </c>
      <c r="Z30" s="8">
        <v>212.43</v>
      </c>
      <c r="AA30" s="8">
        <v>131.517</v>
      </c>
      <c r="AB30" s="8">
        <v>201.22</v>
      </c>
      <c r="AC30" s="8">
        <v>179.77199999999999</v>
      </c>
      <c r="AD30" s="8">
        <v>70.983000000000004</v>
      </c>
      <c r="AE30" s="8">
        <v>342.548</v>
      </c>
      <c r="AF30" s="8">
        <v>113.191</v>
      </c>
      <c r="AG30" s="8">
        <v>100.227</v>
      </c>
      <c r="AH30" s="8">
        <v>204.077</v>
      </c>
      <c r="AI30" s="1"/>
      <c r="AJ30" s="1"/>
      <c r="AK30" s="1"/>
      <c r="AL30" s="1"/>
      <c r="AM30" s="1"/>
      <c r="AN30" s="1"/>
      <c r="AO30" s="1"/>
      <c r="AP30" s="1"/>
      <c r="AQ30" s="1"/>
      <c r="AR30" s="1"/>
      <c r="AS30" s="1"/>
      <c r="AT30" s="1"/>
      <c r="AU30" s="1"/>
      <c r="AV30" s="1"/>
      <c r="AW30" s="1"/>
      <c r="AX30" s="1"/>
      <c r="AY30" s="1"/>
    </row>
    <row r="31" spans="1:51" ht="15" x14ac:dyDescent="0.25">
      <c r="A31" s="111">
        <v>46174</v>
      </c>
      <c r="B31" s="230"/>
      <c r="C31" s="227">
        <v>96</v>
      </c>
      <c r="D31" s="218">
        <v>96</v>
      </c>
      <c r="E31" s="8">
        <v>345.36799999999999</v>
      </c>
      <c r="F31" s="8">
        <v>91.143000000000001</v>
      </c>
      <c r="G31" s="8">
        <v>402.18599999999998</v>
      </c>
      <c r="H31" s="8">
        <v>82.105000000000004</v>
      </c>
      <c r="I31" s="8">
        <v>274.49700000000001</v>
      </c>
      <c r="J31" s="8">
        <v>157.66</v>
      </c>
      <c r="K31" s="8">
        <v>152.166</v>
      </c>
      <c r="L31" s="8">
        <v>33.039000000000001</v>
      </c>
      <c r="M31" s="8">
        <v>62.877000000000002</v>
      </c>
      <c r="N31" s="8">
        <v>-0.73</v>
      </c>
      <c r="O31" s="8">
        <v>99.56</v>
      </c>
      <c r="P31" s="8">
        <v>44.956000000000003</v>
      </c>
      <c r="Q31" s="8">
        <v>227.72399999999999</v>
      </c>
      <c r="R31" s="8">
        <v>68.619</v>
      </c>
      <c r="S31" s="8">
        <v>48.100999999999999</v>
      </c>
      <c r="T31" s="8">
        <v>317.19799999999998</v>
      </c>
      <c r="U31" s="8">
        <v>137.62700000000001</v>
      </c>
      <c r="V31" s="8">
        <v>164.75800000000001</v>
      </c>
      <c r="W31" s="8">
        <v>311.60000000000002</v>
      </c>
      <c r="X31" s="8">
        <v>5.0369999999999999</v>
      </c>
      <c r="Y31" s="8">
        <v>71.873999999999995</v>
      </c>
      <c r="Z31" s="8">
        <v>149.59399999999999</v>
      </c>
      <c r="AA31" s="8">
        <v>106.077</v>
      </c>
      <c r="AB31" s="8">
        <v>123.45399999999999</v>
      </c>
      <c r="AC31" s="8">
        <v>150.34800000000001</v>
      </c>
      <c r="AD31" s="8">
        <v>-4.2809999999999997</v>
      </c>
      <c r="AE31" s="8">
        <v>289.91699999999997</v>
      </c>
      <c r="AF31" s="8">
        <v>54.588999999999999</v>
      </c>
      <c r="AG31" s="8">
        <v>116.83</v>
      </c>
      <c r="AH31" s="8">
        <v>84.227000000000004</v>
      </c>
      <c r="AI31" s="1"/>
      <c r="AJ31" s="1"/>
      <c r="AK31" s="1"/>
      <c r="AL31" s="1"/>
      <c r="AM31" s="1"/>
      <c r="AN31" s="1"/>
      <c r="AO31" s="1"/>
      <c r="AP31" s="1"/>
      <c r="AQ31" s="1"/>
      <c r="AR31" s="1"/>
      <c r="AS31" s="1"/>
      <c r="AT31" s="1"/>
      <c r="AU31" s="1"/>
      <c r="AV31" s="1"/>
      <c r="AW31" s="1"/>
      <c r="AX31" s="1"/>
      <c r="AY31" s="1"/>
    </row>
    <row r="32" spans="1:51" ht="15" x14ac:dyDescent="0.25">
      <c r="A32" s="111">
        <v>46204</v>
      </c>
      <c r="B32" s="230"/>
      <c r="C32" s="227">
        <v>-23</v>
      </c>
      <c r="D32" s="218">
        <v>-23</v>
      </c>
      <c r="E32" s="8">
        <v>92.272000000000006</v>
      </c>
      <c r="F32" s="8">
        <v>-9.1270000000000007</v>
      </c>
      <c r="G32" s="8">
        <v>200.76900000000001</v>
      </c>
      <c r="H32" s="8">
        <v>-7.0170000000000003</v>
      </c>
      <c r="I32" s="8">
        <v>37.203000000000003</v>
      </c>
      <c r="J32" s="8">
        <v>32.735999999999997</v>
      </c>
      <c r="K32" s="8">
        <v>42.776000000000003</v>
      </c>
      <c r="L32" s="8">
        <v>-22.858000000000001</v>
      </c>
      <c r="M32" s="8">
        <v>-16.568000000000001</v>
      </c>
      <c r="N32" s="8">
        <v>-22.103000000000002</v>
      </c>
      <c r="O32" s="8">
        <v>-10.381</v>
      </c>
      <c r="P32" s="8">
        <v>-15.217000000000001</v>
      </c>
      <c r="Q32" s="8">
        <v>33.453000000000003</v>
      </c>
      <c r="R32" s="8">
        <v>-11.172000000000001</v>
      </c>
      <c r="S32" s="8">
        <v>-14.542</v>
      </c>
      <c r="T32" s="8">
        <v>68.525999999999996</v>
      </c>
      <c r="U32" s="8">
        <v>29.126999999999999</v>
      </c>
      <c r="V32" s="8">
        <v>2.367</v>
      </c>
      <c r="W32" s="8">
        <v>88.817999999999998</v>
      </c>
      <c r="X32" s="8">
        <v>-14.307</v>
      </c>
      <c r="Y32" s="8">
        <v>-7.4130000000000003</v>
      </c>
      <c r="Z32" s="8">
        <v>15.084</v>
      </c>
      <c r="AA32" s="8">
        <v>7.58</v>
      </c>
      <c r="AB32" s="8">
        <v>10.622999999999999</v>
      </c>
      <c r="AC32" s="8">
        <v>7.1840000000000002</v>
      </c>
      <c r="AD32" s="8">
        <v>-20.742999999999999</v>
      </c>
      <c r="AE32" s="8">
        <v>78.942999999999998</v>
      </c>
      <c r="AF32" s="8">
        <v>-16.936</v>
      </c>
      <c r="AG32" s="8">
        <v>16.187999999999999</v>
      </c>
      <c r="AH32" s="8">
        <v>-4.0369999999999999</v>
      </c>
      <c r="AI32" s="1"/>
      <c r="AJ32" s="1"/>
      <c r="AK32" s="1"/>
      <c r="AL32" s="1"/>
      <c r="AM32" s="1"/>
      <c r="AN32" s="1"/>
      <c r="AO32" s="1"/>
      <c r="AP32" s="1"/>
      <c r="AQ32" s="1"/>
      <c r="AR32" s="1"/>
      <c r="AS32" s="1"/>
      <c r="AT32" s="1"/>
      <c r="AU32" s="1"/>
      <c r="AV32" s="1"/>
      <c r="AW32" s="1"/>
      <c r="AX32" s="1"/>
      <c r="AY32" s="1"/>
    </row>
    <row r="33" spans="1:51" ht="15" x14ac:dyDescent="0.25">
      <c r="A33" s="111">
        <v>46235</v>
      </c>
      <c r="B33" s="230"/>
      <c r="C33" s="227">
        <v>-28</v>
      </c>
      <c r="D33" s="218">
        <v>-28</v>
      </c>
      <c r="E33" s="8">
        <v>18.207999999999998</v>
      </c>
      <c r="F33" s="8">
        <v>-4.2480000000000002</v>
      </c>
      <c r="G33" s="8">
        <v>35.594000000000001</v>
      </c>
      <c r="H33" s="8">
        <v>-7.2110000000000003</v>
      </c>
      <c r="I33" s="8">
        <v>17.18</v>
      </c>
      <c r="J33" s="8">
        <v>-0.70599999999999996</v>
      </c>
      <c r="K33" s="8">
        <v>28.193999999999999</v>
      </c>
      <c r="L33" s="8">
        <v>-9.0950000000000006</v>
      </c>
      <c r="M33" s="8">
        <v>-6.3949999999999996</v>
      </c>
      <c r="N33" s="8">
        <v>-6.9859999999999998</v>
      </c>
      <c r="O33" s="8">
        <v>-7.92</v>
      </c>
      <c r="P33" s="8">
        <v>-4.9539999999999997</v>
      </c>
      <c r="Q33" s="8">
        <v>6.1180000000000003</v>
      </c>
      <c r="R33" s="8">
        <v>-3.407</v>
      </c>
      <c r="S33" s="8">
        <v>-4.5</v>
      </c>
      <c r="T33" s="8">
        <v>19.454000000000001</v>
      </c>
      <c r="U33" s="8">
        <v>2.7989999999999999</v>
      </c>
      <c r="V33" s="8">
        <v>10.84</v>
      </c>
      <c r="W33" s="8">
        <v>7.149</v>
      </c>
      <c r="X33" s="8">
        <v>-5.14</v>
      </c>
      <c r="Y33" s="8">
        <v>6.76</v>
      </c>
      <c r="Z33" s="8">
        <v>18.594000000000001</v>
      </c>
      <c r="AA33" s="8">
        <v>4.7510000000000003</v>
      </c>
      <c r="AB33" s="8">
        <v>8.0259999999999998</v>
      </c>
      <c r="AC33" s="8">
        <v>9.391</v>
      </c>
      <c r="AD33" s="8">
        <v>1.9319999999999999</v>
      </c>
      <c r="AE33" s="8">
        <v>17.817</v>
      </c>
      <c r="AF33" s="8">
        <v>-3.4009999999999998</v>
      </c>
      <c r="AG33" s="8">
        <v>-7.8890000000000002</v>
      </c>
      <c r="AH33" s="8">
        <v>0.92400000000000004</v>
      </c>
      <c r="AI33" s="1"/>
      <c r="AJ33" s="1"/>
      <c r="AK33" s="1"/>
      <c r="AL33" s="1"/>
      <c r="AM33" s="1"/>
      <c r="AN33" s="1"/>
      <c r="AO33" s="1"/>
      <c r="AP33" s="1"/>
      <c r="AQ33" s="1"/>
      <c r="AR33" s="1"/>
      <c r="AS33" s="1"/>
      <c r="AT33" s="1"/>
      <c r="AU33" s="1"/>
      <c r="AV33" s="1"/>
      <c r="AW33" s="1"/>
      <c r="AX33" s="1"/>
      <c r="AY33" s="1"/>
    </row>
    <row r="34" spans="1:51" ht="15" x14ac:dyDescent="0.25">
      <c r="A34" s="111">
        <v>46266</v>
      </c>
      <c r="B34" s="230"/>
      <c r="C34" s="227">
        <v>5</v>
      </c>
      <c r="D34" s="218">
        <v>5</v>
      </c>
      <c r="E34" s="8">
        <v>42.095999999999997</v>
      </c>
      <c r="F34" s="8">
        <v>22.594000000000001</v>
      </c>
      <c r="G34" s="8">
        <v>42.604999999999997</v>
      </c>
      <c r="H34" s="8">
        <v>26.792999999999999</v>
      </c>
      <c r="I34" s="8">
        <v>51.551000000000002</v>
      </c>
      <c r="J34" s="8">
        <v>22.478999999999999</v>
      </c>
      <c r="K34" s="8">
        <v>34.506999999999998</v>
      </c>
      <c r="L34" s="8">
        <v>19.600999999999999</v>
      </c>
      <c r="M34" s="8">
        <v>21.164000000000001</v>
      </c>
      <c r="N34" s="8">
        <v>12.741</v>
      </c>
      <c r="O34" s="8">
        <v>31.079000000000001</v>
      </c>
      <c r="P34" s="8">
        <v>37.692</v>
      </c>
      <c r="Q34" s="8">
        <v>29.992000000000001</v>
      </c>
      <c r="R34" s="8">
        <v>35.636000000000003</v>
      </c>
      <c r="S34" s="8">
        <v>52.911000000000001</v>
      </c>
      <c r="T34" s="8">
        <v>39.06</v>
      </c>
      <c r="U34" s="8">
        <v>30.282</v>
      </c>
      <c r="V34" s="8">
        <v>24.885999999999999</v>
      </c>
      <c r="W34" s="8">
        <v>36.828000000000003</v>
      </c>
      <c r="X34" s="8">
        <v>18.343</v>
      </c>
      <c r="Y34" s="8">
        <v>40.924999999999997</v>
      </c>
      <c r="Z34" s="8">
        <v>53.735999999999997</v>
      </c>
      <c r="AA34" s="8">
        <v>30.024999999999999</v>
      </c>
      <c r="AB34" s="8">
        <v>31.573</v>
      </c>
      <c r="AC34" s="8">
        <v>31.045000000000002</v>
      </c>
      <c r="AD34" s="8">
        <v>23.298999999999999</v>
      </c>
      <c r="AE34" s="8">
        <v>30.143999999999998</v>
      </c>
      <c r="AF34" s="8">
        <v>25.667000000000002</v>
      </c>
      <c r="AG34" s="8">
        <v>15.125</v>
      </c>
      <c r="AH34" s="8">
        <v>25.672000000000001</v>
      </c>
      <c r="AI34" s="1"/>
      <c r="AJ34" s="1"/>
      <c r="AK34" s="1"/>
      <c r="AL34" s="1"/>
      <c r="AM34" s="1"/>
      <c r="AN34" s="1"/>
      <c r="AO34" s="1"/>
      <c r="AP34" s="1"/>
      <c r="AQ34" s="1"/>
      <c r="AR34" s="1"/>
      <c r="AS34" s="1"/>
      <c r="AT34" s="1"/>
      <c r="AU34" s="1"/>
      <c r="AV34" s="1"/>
      <c r="AW34" s="1"/>
      <c r="AX34" s="1"/>
      <c r="AY34" s="1"/>
    </row>
    <row r="35" spans="1:51" ht="15" x14ac:dyDescent="0.25">
      <c r="A35" s="111">
        <v>46296</v>
      </c>
      <c r="B35" s="230"/>
      <c r="C35" s="227">
        <v>-33</v>
      </c>
      <c r="D35" s="218">
        <v>38</v>
      </c>
      <c r="E35" s="8">
        <v>79.290999999999997</v>
      </c>
      <c r="F35" s="8">
        <v>57.656999999999996</v>
      </c>
      <c r="G35" s="8">
        <v>80.497</v>
      </c>
      <c r="H35" s="8">
        <v>71.897000000000006</v>
      </c>
      <c r="I35" s="8">
        <v>97.305000000000007</v>
      </c>
      <c r="J35" s="8">
        <v>61.753999999999998</v>
      </c>
      <c r="K35" s="8">
        <v>48.970999999999997</v>
      </c>
      <c r="L35" s="8">
        <v>53.732999999999997</v>
      </c>
      <c r="M35" s="8">
        <v>46.351999999999997</v>
      </c>
      <c r="N35" s="8">
        <v>42.155000000000001</v>
      </c>
      <c r="O35" s="8">
        <v>44.218000000000004</v>
      </c>
      <c r="P35" s="8">
        <v>64.116</v>
      </c>
      <c r="Q35" s="8">
        <v>81.626999999999995</v>
      </c>
      <c r="R35" s="8">
        <v>127.777</v>
      </c>
      <c r="S35" s="8">
        <v>94.198999999999998</v>
      </c>
      <c r="T35" s="8">
        <v>64.748999999999995</v>
      </c>
      <c r="U35" s="8">
        <v>60.798999999999999</v>
      </c>
      <c r="V35" s="8">
        <v>57.023000000000003</v>
      </c>
      <c r="W35" s="8">
        <v>67.897000000000006</v>
      </c>
      <c r="X35" s="8">
        <v>39.104999999999997</v>
      </c>
      <c r="Y35" s="8">
        <v>77.863</v>
      </c>
      <c r="Z35" s="8">
        <v>88.953000000000003</v>
      </c>
      <c r="AA35" s="8">
        <v>60.805999999999997</v>
      </c>
      <c r="AB35" s="8">
        <v>65.097999999999999</v>
      </c>
      <c r="AC35" s="8">
        <v>71.099000000000004</v>
      </c>
      <c r="AD35" s="8">
        <v>51.15</v>
      </c>
      <c r="AE35" s="8">
        <v>73.48</v>
      </c>
      <c r="AF35" s="8">
        <v>43.103000000000002</v>
      </c>
      <c r="AG35" s="8">
        <v>46.68</v>
      </c>
      <c r="AH35" s="8">
        <v>51.332000000000001</v>
      </c>
      <c r="AI35" s="1"/>
      <c r="AJ35" s="1"/>
      <c r="AK35" s="1"/>
      <c r="AL35" s="1"/>
      <c r="AM35" s="1"/>
      <c r="AN35" s="1"/>
      <c r="AO35" s="1"/>
      <c r="AP35" s="1"/>
      <c r="AQ35" s="1"/>
      <c r="AR35" s="1"/>
      <c r="AS35" s="1"/>
      <c r="AT35" s="1"/>
      <c r="AU35" s="1"/>
      <c r="AV35" s="1"/>
      <c r="AW35" s="1"/>
      <c r="AX35" s="1"/>
      <c r="AY35" s="1"/>
    </row>
    <row r="36" spans="1:51" ht="15" x14ac:dyDescent="0.25">
      <c r="A36" s="111">
        <v>46327</v>
      </c>
      <c r="B36" s="214"/>
      <c r="C36" s="204">
        <v>4</v>
      </c>
      <c r="D36" s="210">
        <v>56</v>
      </c>
      <c r="E36">
        <v>65.141000000000005</v>
      </c>
      <c r="F36">
        <v>56.335000000000001</v>
      </c>
      <c r="G36">
        <v>63.895000000000003</v>
      </c>
      <c r="H36">
        <v>66.518000000000001</v>
      </c>
      <c r="I36">
        <v>70.498000000000005</v>
      </c>
      <c r="J36">
        <v>56.765999999999998</v>
      </c>
      <c r="K36">
        <v>47.779000000000003</v>
      </c>
      <c r="L36">
        <v>45.290999999999997</v>
      </c>
      <c r="M36">
        <v>45.155000000000001</v>
      </c>
      <c r="N36">
        <v>43.994</v>
      </c>
      <c r="O36">
        <v>44.085000000000001</v>
      </c>
      <c r="P36">
        <v>61.792000000000002</v>
      </c>
      <c r="Q36">
        <v>66.257000000000005</v>
      </c>
      <c r="R36">
        <v>75.790999999999997</v>
      </c>
      <c r="S36">
        <v>63.726999999999997</v>
      </c>
      <c r="T36">
        <v>53.432000000000002</v>
      </c>
      <c r="U36">
        <v>51.905000000000001</v>
      </c>
      <c r="V36">
        <v>54.432000000000002</v>
      </c>
      <c r="W36">
        <v>56.267000000000003</v>
      </c>
      <c r="X36">
        <v>41.311</v>
      </c>
      <c r="Y36">
        <v>56.576999999999998</v>
      </c>
      <c r="Z36">
        <v>54.491999999999997</v>
      </c>
      <c r="AA36">
        <v>48.453000000000003</v>
      </c>
      <c r="AB36">
        <v>46.838000000000001</v>
      </c>
      <c r="AC36">
        <v>49.765999999999998</v>
      </c>
      <c r="AD36">
        <v>43.011000000000003</v>
      </c>
      <c r="AE36">
        <v>51.292999999999999</v>
      </c>
      <c r="AF36">
        <v>48.46</v>
      </c>
      <c r="AG36">
        <v>50.716000000000001</v>
      </c>
      <c r="AH36">
        <v>59.893999999999998</v>
      </c>
      <c r="AI36" s="1"/>
      <c r="AJ36" s="1"/>
      <c r="AK36" s="1"/>
      <c r="AL36" s="1"/>
      <c r="AM36" s="1"/>
      <c r="AN36" s="1"/>
      <c r="AO36" s="1"/>
      <c r="AP36" s="1"/>
      <c r="AQ36" s="1"/>
      <c r="AR36" s="1"/>
      <c r="AS36" s="1"/>
      <c r="AT36" s="1"/>
      <c r="AU36" s="1"/>
      <c r="AV36" s="1"/>
      <c r="AW36" s="1"/>
      <c r="AX36" s="1"/>
      <c r="AY36" s="1"/>
    </row>
    <row r="37" spans="1:51" ht="15" x14ac:dyDescent="0.25">
      <c r="A37" s="111">
        <v>46357</v>
      </c>
      <c r="B37" s="214"/>
      <c r="C37" s="204">
        <v>45</v>
      </c>
      <c r="D37" s="210">
        <v>45</v>
      </c>
      <c r="E37">
        <v>49.155000000000001</v>
      </c>
      <c r="F37">
        <v>45.143999999999998</v>
      </c>
      <c r="G37">
        <v>51.552</v>
      </c>
      <c r="H37">
        <v>53.584000000000003</v>
      </c>
      <c r="I37">
        <v>52.003999999999998</v>
      </c>
      <c r="J37">
        <v>50.423000000000002</v>
      </c>
      <c r="K37">
        <v>39.04</v>
      </c>
      <c r="L37">
        <v>36.43</v>
      </c>
      <c r="M37">
        <v>37.529000000000003</v>
      </c>
      <c r="N37">
        <v>34.030999999999999</v>
      </c>
      <c r="O37">
        <v>39.625999999999998</v>
      </c>
      <c r="P37">
        <v>45.777999999999999</v>
      </c>
      <c r="Q37">
        <v>49.548999999999999</v>
      </c>
      <c r="R37">
        <v>51.387999999999998</v>
      </c>
      <c r="S37">
        <v>53.722000000000001</v>
      </c>
      <c r="T37">
        <v>45.841000000000001</v>
      </c>
      <c r="U37">
        <v>41.826000000000001</v>
      </c>
      <c r="V37">
        <v>58.954000000000001</v>
      </c>
      <c r="W37">
        <v>45.765999999999998</v>
      </c>
      <c r="X37">
        <v>36.438000000000002</v>
      </c>
      <c r="Y37">
        <v>41.613</v>
      </c>
      <c r="Z37">
        <v>43.88</v>
      </c>
      <c r="AA37">
        <v>40.18</v>
      </c>
      <c r="AB37">
        <v>45.308</v>
      </c>
      <c r="AC37">
        <v>40.802</v>
      </c>
      <c r="AD37">
        <v>32.375999999999998</v>
      </c>
      <c r="AE37">
        <v>46.661000000000001</v>
      </c>
      <c r="AF37">
        <v>40.006999999999998</v>
      </c>
      <c r="AG37">
        <v>42.75</v>
      </c>
      <c r="AH37">
        <v>43.816000000000003</v>
      </c>
      <c r="AI37" s="1"/>
      <c r="AJ37" s="1"/>
      <c r="AK37" s="1"/>
      <c r="AL37" s="1"/>
      <c r="AM37" s="1"/>
      <c r="AN37" s="1"/>
      <c r="AO37" s="1"/>
      <c r="AP37" s="1"/>
      <c r="AQ37" s="1"/>
      <c r="AR37" s="1"/>
      <c r="AS37" s="1"/>
      <c r="AT37" s="1"/>
      <c r="AU37" s="1"/>
      <c r="AV37" s="1"/>
      <c r="AW37" s="1"/>
      <c r="AX37" s="1"/>
      <c r="AY37" s="1"/>
    </row>
    <row r="38" spans="1:51" ht="15" x14ac:dyDescent="0.25">
      <c r="A38" s="111">
        <v>46388</v>
      </c>
      <c r="B38" s="214"/>
      <c r="C38" s="204">
        <v>38</v>
      </c>
      <c r="D38" s="210">
        <v>38</v>
      </c>
      <c r="E38">
        <v>40.307000000000002</v>
      </c>
      <c r="F38">
        <v>38.319000000000003</v>
      </c>
      <c r="G38">
        <v>40.28</v>
      </c>
      <c r="H38">
        <v>42.113999999999997</v>
      </c>
      <c r="I38">
        <v>44.268999999999998</v>
      </c>
      <c r="J38">
        <v>40.881</v>
      </c>
      <c r="K38">
        <v>35.963999999999999</v>
      </c>
      <c r="L38">
        <v>28.81</v>
      </c>
      <c r="M38">
        <v>29.591999999999999</v>
      </c>
      <c r="N38">
        <v>26.169</v>
      </c>
      <c r="O38">
        <v>32.261000000000003</v>
      </c>
      <c r="P38">
        <v>59.631999999999998</v>
      </c>
      <c r="Q38">
        <v>42.917000000000002</v>
      </c>
      <c r="R38">
        <v>41.31</v>
      </c>
      <c r="S38">
        <v>40.173999999999999</v>
      </c>
      <c r="T38">
        <v>39.03</v>
      </c>
      <c r="U38">
        <v>33.701999999999998</v>
      </c>
      <c r="V38">
        <v>46.957999999999998</v>
      </c>
      <c r="W38">
        <v>38.686999999999998</v>
      </c>
      <c r="X38">
        <v>29.228999999999999</v>
      </c>
      <c r="Y38">
        <v>32.081000000000003</v>
      </c>
      <c r="Z38">
        <v>36.883000000000003</v>
      </c>
      <c r="AA38">
        <v>32.862000000000002</v>
      </c>
      <c r="AB38">
        <v>45.009</v>
      </c>
      <c r="AC38">
        <v>32.137</v>
      </c>
      <c r="AD38">
        <v>27.373000000000001</v>
      </c>
      <c r="AE38">
        <v>37.753999999999998</v>
      </c>
      <c r="AF38">
        <v>29.834</v>
      </c>
      <c r="AG38">
        <v>32.406999999999996</v>
      </c>
      <c r="AH38">
        <v>41.366</v>
      </c>
      <c r="AI38" s="1"/>
      <c r="AJ38" s="1"/>
      <c r="AK38" s="1"/>
      <c r="AL38" s="1"/>
      <c r="AM38" s="1"/>
      <c r="AN38" s="1"/>
      <c r="AO38" s="1"/>
      <c r="AP38" s="1"/>
      <c r="AQ38" s="1"/>
      <c r="AR38" s="1"/>
      <c r="AS38" s="1"/>
      <c r="AT38" s="1"/>
      <c r="AU38" s="1"/>
      <c r="AV38" s="1"/>
      <c r="AW38" s="1"/>
      <c r="AX38" s="1"/>
      <c r="AY38" s="1"/>
    </row>
    <row r="39" spans="1:51" ht="15" x14ac:dyDescent="0.25">
      <c r="A39" s="111">
        <v>46419</v>
      </c>
      <c r="B39" s="214"/>
      <c r="C39" s="204">
        <v>33</v>
      </c>
      <c r="D39" s="210">
        <v>33</v>
      </c>
      <c r="E39">
        <v>34.040999999999997</v>
      </c>
      <c r="F39">
        <v>37.340000000000003</v>
      </c>
      <c r="G39">
        <v>53.134999999999998</v>
      </c>
      <c r="H39">
        <v>33.572000000000003</v>
      </c>
      <c r="I39">
        <v>35.098999999999997</v>
      </c>
      <c r="J39">
        <v>35.917999999999999</v>
      </c>
      <c r="K39">
        <v>35.326000000000001</v>
      </c>
      <c r="L39">
        <v>24.547000000000001</v>
      </c>
      <c r="M39">
        <v>22.614999999999998</v>
      </c>
      <c r="N39">
        <v>23.061</v>
      </c>
      <c r="O39">
        <v>25.369</v>
      </c>
      <c r="P39">
        <v>40.1</v>
      </c>
      <c r="Q39">
        <v>32.094000000000001</v>
      </c>
      <c r="R39">
        <v>38.582999999999998</v>
      </c>
      <c r="S39">
        <v>32.703000000000003</v>
      </c>
      <c r="T39">
        <v>36.835999999999999</v>
      </c>
      <c r="U39">
        <v>27.163</v>
      </c>
      <c r="V39">
        <v>32.984000000000002</v>
      </c>
      <c r="W39">
        <v>32.655999999999999</v>
      </c>
      <c r="X39">
        <v>29.614000000000001</v>
      </c>
      <c r="Y39">
        <v>33.356999999999999</v>
      </c>
      <c r="Z39">
        <v>39.034999999999997</v>
      </c>
      <c r="AA39">
        <v>31.635999999999999</v>
      </c>
      <c r="AB39">
        <v>43.668999999999997</v>
      </c>
      <c r="AC39">
        <v>28.119</v>
      </c>
      <c r="AD39">
        <v>23.393999999999998</v>
      </c>
      <c r="AE39">
        <v>30.561</v>
      </c>
      <c r="AF39">
        <v>25.956</v>
      </c>
      <c r="AG39">
        <v>27.451000000000001</v>
      </c>
      <c r="AH39">
        <v>36.082999999999998</v>
      </c>
      <c r="AI39" s="1"/>
      <c r="AJ39" s="1"/>
      <c r="AK39" s="1"/>
      <c r="AL39" s="1"/>
      <c r="AM39" s="1"/>
      <c r="AN39" s="1"/>
      <c r="AO39" s="1"/>
      <c r="AP39" s="1"/>
      <c r="AQ39" s="1"/>
      <c r="AR39" s="1"/>
      <c r="AS39" s="1"/>
      <c r="AT39" s="1"/>
      <c r="AU39" s="1"/>
      <c r="AV39" s="1"/>
      <c r="AW39" s="1"/>
      <c r="AX39" s="1"/>
      <c r="AY39" s="1"/>
    </row>
    <row r="40" spans="1:51" ht="15" x14ac:dyDescent="0.25">
      <c r="A40" s="111">
        <v>46447</v>
      </c>
      <c r="B40" s="214"/>
      <c r="C40" s="204">
        <v>44</v>
      </c>
      <c r="D40" s="210">
        <v>44</v>
      </c>
      <c r="E40">
        <v>62.427</v>
      </c>
      <c r="F40">
        <v>80.433000000000007</v>
      </c>
      <c r="G40">
        <v>65.010999999999996</v>
      </c>
      <c r="H40">
        <v>60.646000000000001</v>
      </c>
      <c r="I40">
        <v>61.167000000000002</v>
      </c>
      <c r="J40">
        <v>57.216000000000001</v>
      </c>
      <c r="K40">
        <v>40.753999999999998</v>
      </c>
      <c r="L40">
        <v>38.725000000000001</v>
      </c>
      <c r="M40">
        <v>29.922000000000001</v>
      </c>
      <c r="N40">
        <v>34.899000000000001</v>
      </c>
      <c r="O40">
        <v>60.920999999999999</v>
      </c>
      <c r="P40">
        <v>49.177999999999997</v>
      </c>
      <c r="Q40">
        <v>39.381999999999998</v>
      </c>
      <c r="R40">
        <v>105.06699999999999</v>
      </c>
      <c r="S40">
        <v>40.801000000000002</v>
      </c>
      <c r="T40">
        <v>60.356999999999999</v>
      </c>
      <c r="U40">
        <v>32.563000000000002</v>
      </c>
      <c r="V40">
        <v>52.113</v>
      </c>
      <c r="W40">
        <v>52.804000000000002</v>
      </c>
      <c r="X40">
        <v>31.677</v>
      </c>
      <c r="Y40">
        <v>40.869999999999997</v>
      </c>
      <c r="Z40">
        <v>54.79</v>
      </c>
      <c r="AA40">
        <v>38.237000000000002</v>
      </c>
      <c r="AB40">
        <v>65.013999999999996</v>
      </c>
      <c r="AC40">
        <v>28.052</v>
      </c>
      <c r="AD40">
        <v>35.784999999999997</v>
      </c>
      <c r="AE40">
        <v>39.414999999999999</v>
      </c>
      <c r="AF40">
        <v>36.078000000000003</v>
      </c>
      <c r="AG40">
        <v>44.186</v>
      </c>
      <c r="AH40">
        <v>56.247</v>
      </c>
      <c r="AI40" s="1"/>
      <c r="AJ40" s="1"/>
      <c r="AK40" s="1"/>
      <c r="AL40" s="1"/>
      <c r="AM40" s="1"/>
      <c r="AN40" s="1"/>
      <c r="AO40" s="1"/>
      <c r="AP40" s="1"/>
      <c r="AQ40" s="1"/>
      <c r="AR40" s="1"/>
      <c r="AS40" s="1"/>
      <c r="AT40" s="1"/>
      <c r="AU40" s="1"/>
      <c r="AV40" s="1"/>
      <c r="AW40" s="1"/>
      <c r="AX40" s="1"/>
      <c r="AY40" s="1"/>
    </row>
    <row r="41" spans="1:51" ht="15" x14ac:dyDescent="0.25">
      <c r="A41" s="111">
        <v>46478</v>
      </c>
      <c r="B41" s="214"/>
      <c r="C41" s="204">
        <v>85</v>
      </c>
      <c r="D41" s="210">
        <v>85</v>
      </c>
      <c r="E41">
        <v>113.43899999999999</v>
      </c>
      <c r="F41">
        <v>100.764</v>
      </c>
      <c r="G41">
        <v>121.045</v>
      </c>
      <c r="H41">
        <v>131.63300000000001</v>
      </c>
      <c r="I41">
        <v>99.635999999999996</v>
      </c>
      <c r="J41">
        <v>94.588999999999999</v>
      </c>
      <c r="K41">
        <v>73.635000000000005</v>
      </c>
      <c r="L41">
        <v>57.686</v>
      </c>
      <c r="M41">
        <v>46.421999999999997</v>
      </c>
      <c r="N41">
        <v>68.272000000000006</v>
      </c>
      <c r="O41">
        <v>141.83699999999999</v>
      </c>
      <c r="P41">
        <v>178.827</v>
      </c>
      <c r="Q41">
        <v>156.279</v>
      </c>
      <c r="R41">
        <v>174.053</v>
      </c>
      <c r="S41">
        <v>53.402000000000001</v>
      </c>
      <c r="T41">
        <v>93.447999999999993</v>
      </c>
      <c r="U41">
        <v>63.136000000000003</v>
      </c>
      <c r="V41">
        <v>168.69900000000001</v>
      </c>
      <c r="W41">
        <v>106.831</v>
      </c>
      <c r="X41">
        <v>39.399000000000001</v>
      </c>
      <c r="Y41">
        <v>79.465999999999994</v>
      </c>
      <c r="Z41">
        <v>59.356999999999999</v>
      </c>
      <c r="AA41">
        <v>80.578999999999994</v>
      </c>
      <c r="AB41">
        <v>126.81</v>
      </c>
      <c r="AC41">
        <v>34.875</v>
      </c>
      <c r="AD41">
        <v>105.554</v>
      </c>
      <c r="AE41">
        <v>51.307000000000002</v>
      </c>
      <c r="AF41">
        <v>47.593000000000004</v>
      </c>
      <c r="AG41">
        <v>133.185</v>
      </c>
      <c r="AH41">
        <v>132.78800000000001</v>
      </c>
      <c r="AI41" s="1"/>
      <c r="AJ41" s="1"/>
      <c r="AK41" s="1"/>
      <c r="AL41" s="1"/>
      <c r="AM41" s="1"/>
      <c r="AN41" s="1"/>
      <c r="AO41" s="1"/>
      <c r="AP41" s="1"/>
      <c r="AQ41" s="1"/>
      <c r="AR41" s="1"/>
      <c r="AS41" s="1"/>
      <c r="AT41" s="1"/>
      <c r="AU41" s="1"/>
      <c r="AV41" s="1"/>
      <c r="AW41" s="1"/>
      <c r="AX41" s="1"/>
      <c r="AY41" s="1"/>
    </row>
    <row r="42" spans="1:51" ht="15" x14ac:dyDescent="0.25">
      <c r="A42" s="111">
        <v>46508</v>
      </c>
      <c r="B42" s="214"/>
      <c r="C42" s="204">
        <v>163</v>
      </c>
      <c r="D42" s="210">
        <v>163</v>
      </c>
      <c r="E42">
        <v>207.547</v>
      </c>
      <c r="F42">
        <v>357.54</v>
      </c>
      <c r="G42">
        <v>198.79499999999999</v>
      </c>
      <c r="H42">
        <v>360.613</v>
      </c>
      <c r="I42">
        <v>281.70999999999998</v>
      </c>
      <c r="J42">
        <v>192.673</v>
      </c>
      <c r="K42">
        <v>132.93899999999999</v>
      </c>
      <c r="L42">
        <v>175.82900000000001</v>
      </c>
      <c r="M42">
        <v>43.19</v>
      </c>
      <c r="N42">
        <v>175.845</v>
      </c>
      <c r="O42">
        <v>178.64599999999999</v>
      </c>
      <c r="P42">
        <v>386.363</v>
      </c>
      <c r="Q42">
        <v>197.01599999999999</v>
      </c>
      <c r="R42">
        <v>173.24799999999999</v>
      </c>
      <c r="S42">
        <v>312.89600000000002</v>
      </c>
      <c r="T42">
        <v>291.34100000000001</v>
      </c>
      <c r="U42">
        <v>159.059</v>
      </c>
      <c r="V42">
        <v>290.03500000000003</v>
      </c>
      <c r="W42">
        <v>94.772999999999996</v>
      </c>
      <c r="X42">
        <v>114.217</v>
      </c>
      <c r="Y42">
        <v>204.24100000000001</v>
      </c>
      <c r="Z42">
        <v>131.50899999999999</v>
      </c>
      <c r="AA42">
        <v>201.60300000000001</v>
      </c>
      <c r="AB42">
        <v>179.11600000000001</v>
      </c>
      <c r="AC42">
        <v>71.08</v>
      </c>
      <c r="AD42">
        <v>348.73700000000002</v>
      </c>
      <c r="AE42">
        <v>112.65300000000001</v>
      </c>
      <c r="AF42">
        <v>100.896</v>
      </c>
      <c r="AG42">
        <v>198.96</v>
      </c>
      <c r="AH42">
        <v>520.08600000000001</v>
      </c>
      <c r="AI42" s="1"/>
      <c r="AJ42" s="1"/>
      <c r="AK42" s="1"/>
      <c r="AL42" s="1"/>
      <c r="AM42" s="1"/>
      <c r="AN42" s="1"/>
      <c r="AO42" s="1"/>
      <c r="AP42" s="1"/>
      <c r="AQ42" s="1"/>
      <c r="AR42" s="1"/>
      <c r="AS42" s="1"/>
      <c r="AT42" s="1"/>
      <c r="AU42" s="1"/>
      <c r="AV42" s="1"/>
      <c r="AW42" s="1"/>
      <c r="AX42" s="1"/>
      <c r="AY42" s="1"/>
    </row>
    <row r="43" spans="1:51" ht="15" x14ac:dyDescent="0.25">
      <c r="A43" s="111">
        <v>46539</v>
      </c>
      <c r="B43" s="214"/>
      <c r="C43" s="204">
        <v>96</v>
      </c>
      <c r="D43" s="210">
        <v>96</v>
      </c>
      <c r="E43">
        <v>95.772000000000006</v>
      </c>
      <c r="F43">
        <v>404.79300000000001</v>
      </c>
      <c r="G43">
        <v>82.188999999999993</v>
      </c>
      <c r="H43">
        <v>274.71600000000001</v>
      </c>
      <c r="I43">
        <v>163.19800000000001</v>
      </c>
      <c r="J43">
        <v>153.27500000000001</v>
      </c>
      <c r="K43">
        <v>33.277000000000001</v>
      </c>
      <c r="L43">
        <v>62.667000000000002</v>
      </c>
      <c r="M43">
        <v>0.437</v>
      </c>
      <c r="N43">
        <v>98.415999999999997</v>
      </c>
      <c r="O43">
        <v>44.588000000000001</v>
      </c>
      <c r="P43">
        <v>227.566</v>
      </c>
      <c r="Q43">
        <v>72.795000000000002</v>
      </c>
      <c r="R43">
        <v>48.850999999999999</v>
      </c>
      <c r="S43">
        <v>316.524</v>
      </c>
      <c r="T43">
        <v>138.07599999999999</v>
      </c>
      <c r="U43">
        <v>175.50399999999999</v>
      </c>
      <c r="V43">
        <v>312.65300000000002</v>
      </c>
      <c r="W43">
        <v>5.1849999999999996</v>
      </c>
      <c r="X43">
        <v>72.537999999999997</v>
      </c>
      <c r="Y43">
        <v>158.15600000000001</v>
      </c>
      <c r="Z43">
        <v>106.11799999999999</v>
      </c>
      <c r="AA43">
        <v>123.61199999999999</v>
      </c>
      <c r="AB43">
        <v>150.202</v>
      </c>
      <c r="AC43">
        <v>-2.3450000000000002</v>
      </c>
      <c r="AD43">
        <v>292.57499999999999</v>
      </c>
      <c r="AE43">
        <v>54.3</v>
      </c>
      <c r="AF43">
        <v>117.241</v>
      </c>
      <c r="AG43">
        <v>89.114999999999995</v>
      </c>
      <c r="AH43">
        <v>345.10500000000002</v>
      </c>
      <c r="AI43" s="1"/>
      <c r="AJ43" s="1"/>
      <c r="AK43" s="1"/>
      <c r="AL43" s="1"/>
      <c r="AM43" s="1"/>
      <c r="AN43" s="1"/>
      <c r="AO43" s="1"/>
      <c r="AP43" s="1"/>
      <c r="AQ43" s="1"/>
      <c r="AR43" s="1"/>
      <c r="AS43" s="1"/>
      <c r="AT43" s="1"/>
      <c r="AU43" s="1"/>
      <c r="AV43" s="1"/>
      <c r="AW43" s="1"/>
      <c r="AX43" s="1"/>
      <c r="AY43" s="1"/>
    </row>
    <row r="44" spans="1:51" ht="15" x14ac:dyDescent="0.25">
      <c r="A44" s="111">
        <v>46569</v>
      </c>
      <c r="B44" s="214"/>
      <c r="C44" s="204">
        <v>-23</v>
      </c>
      <c r="D44" s="210">
        <v>-23</v>
      </c>
      <c r="E44">
        <v>-7.4980000000000002</v>
      </c>
      <c r="F44">
        <v>202.00399999999999</v>
      </c>
      <c r="G44">
        <v>-6.99</v>
      </c>
      <c r="H44">
        <v>37.284999999999997</v>
      </c>
      <c r="I44">
        <v>36.453000000000003</v>
      </c>
      <c r="J44">
        <v>43.268000000000001</v>
      </c>
      <c r="K44">
        <v>-22.738</v>
      </c>
      <c r="L44">
        <v>-16.706</v>
      </c>
      <c r="M44">
        <v>-21.922999999999998</v>
      </c>
      <c r="N44">
        <v>-10.491</v>
      </c>
      <c r="O44">
        <v>-15.425000000000001</v>
      </c>
      <c r="P44">
        <v>33.371000000000002</v>
      </c>
      <c r="Q44">
        <v>-10.754</v>
      </c>
      <c r="R44">
        <v>-14.141999999999999</v>
      </c>
      <c r="S44">
        <v>68.307000000000002</v>
      </c>
      <c r="T44">
        <v>29.498999999999999</v>
      </c>
      <c r="U44">
        <v>4.9669999999999996</v>
      </c>
      <c r="V44">
        <v>88.582999999999998</v>
      </c>
      <c r="W44">
        <v>-14.231999999999999</v>
      </c>
      <c r="X44">
        <v>-6.9420000000000002</v>
      </c>
      <c r="Y44">
        <v>16.251999999999999</v>
      </c>
      <c r="Z44">
        <v>7.2729999999999997</v>
      </c>
      <c r="AA44">
        <v>10.74</v>
      </c>
      <c r="AB44">
        <v>7.149</v>
      </c>
      <c r="AC44">
        <v>-20.602</v>
      </c>
      <c r="AD44">
        <v>79.23</v>
      </c>
      <c r="AE44">
        <v>-17.123999999999999</v>
      </c>
      <c r="AF44">
        <v>16.425999999999998</v>
      </c>
      <c r="AG44">
        <v>-2.536</v>
      </c>
      <c r="AH44">
        <v>91.781999999999996</v>
      </c>
      <c r="AI44" s="1"/>
      <c r="AJ44" s="1"/>
      <c r="AK44" s="1"/>
      <c r="AL44" s="1"/>
      <c r="AM44" s="1"/>
      <c r="AN44" s="1"/>
      <c r="AO44" s="1"/>
      <c r="AP44" s="1"/>
      <c r="AQ44" s="1"/>
      <c r="AR44" s="1"/>
      <c r="AS44" s="1"/>
      <c r="AT44" s="1"/>
      <c r="AU44" s="1"/>
      <c r="AV44" s="1"/>
      <c r="AW44" s="1"/>
      <c r="AX44" s="1"/>
      <c r="AY44" s="1"/>
    </row>
    <row r="45" spans="1:51" ht="15" x14ac:dyDescent="0.25">
      <c r="A45" s="111">
        <v>46600</v>
      </c>
      <c r="B45" s="214"/>
      <c r="C45" s="204">
        <v>-28</v>
      </c>
      <c r="D45" s="210">
        <v>-28</v>
      </c>
      <c r="E45">
        <v>-4.1360000000000001</v>
      </c>
      <c r="F45">
        <v>36.341999999999999</v>
      </c>
      <c r="G45">
        <v>-7.2169999999999996</v>
      </c>
      <c r="H45">
        <v>17.312999999999999</v>
      </c>
      <c r="I45">
        <v>0.38300000000000001</v>
      </c>
      <c r="J45">
        <v>29.161999999999999</v>
      </c>
      <c r="K45">
        <v>-9.0180000000000007</v>
      </c>
      <c r="L45">
        <v>-6.4790000000000001</v>
      </c>
      <c r="M45">
        <v>-7.1040000000000001</v>
      </c>
      <c r="N45">
        <v>-8.0239999999999991</v>
      </c>
      <c r="O45">
        <v>-5.1159999999999997</v>
      </c>
      <c r="P45">
        <v>6.0940000000000003</v>
      </c>
      <c r="Q45">
        <v>-3.008</v>
      </c>
      <c r="R45">
        <v>-4.29</v>
      </c>
      <c r="S45">
        <v>19.305</v>
      </c>
      <c r="T45">
        <v>3.1440000000000001</v>
      </c>
      <c r="U45">
        <v>11.984</v>
      </c>
      <c r="V45">
        <v>7.4240000000000004</v>
      </c>
      <c r="W45">
        <v>-5.0810000000000004</v>
      </c>
      <c r="X45">
        <v>7.2249999999999996</v>
      </c>
      <c r="Y45">
        <v>19.370999999999999</v>
      </c>
      <c r="Z45">
        <v>4.8079999999999998</v>
      </c>
      <c r="AA45">
        <v>8.1609999999999996</v>
      </c>
      <c r="AB45">
        <v>9.4540000000000006</v>
      </c>
      <c r="AC45">
        <v>2.2530000000000001</v>
      </c>
      <c r="AD45">
        <v>18.614999999999998</v>
      </c>
      <c r="AE45">
        <v>-3.5459999999999998</v>
      </c>
      <c r="AF45">
        <v>-7.7309999999999999</v>
      </c>
      <c r="AG45">
        <v>1.29</v>
      </c>
      <c r="AH45">
        <v>18.041</v>
      </c>
      <c r="AI45" s="1"/>
      <c r="AJ45" s="1"/>
      <c r="AK45" s="1"/>
      <c r="AL45" s="1"/>
      <c r="AM45" s="1"/>
      <c r="AN45" s="1"/>
      <c r="AO45" s="1"/>
      <c r="AP45" s="1"/>
      <c r="AQ45" s="1"/>
      <c r="AR45" s="1"/>
      <c r="AS45" s="1"/>
      <c r="AT45" s="1"/>
      <c r="AU45" s="1"/>
      <c r="AV45" s="1"/>
      <c r="AW45" s="1"/>
      <c r="AX45" s="1"/>
      <c r="AY45" s="1"/>
    </row>
    <row r="46" spans="1:51" ht="15" x14ac:dyDescent="0.25">
      <c r="A46" s="111">
        <v>46631</v>
      </c>
      <c r="B46" s="214"/>
      <c r="C46" s="204">
        <v>5</v>
      </c>
      <c r="D46" s="210">
        <v>5</v>
      </c>
      <c r="E46">
        <v>22.818000000000001</v>
      </c>
      <c r="F46">
        <v>43.442</v>
      </c>
      <c r="G46">
        <v>26.896000000000001</v>
      </c>
      <c r="H46">
        <v>51.692</v>
      </c>
      <c r="I46">
        <v>22.9</v>
      </c>
      <c r="J46">
        <v>35.319000000000003</v>
      </c>
      <c r="K46">
        <v>19.899000000000001</v>
      </c>
      <c r="L46">
        <v>21.091999999999999</v>
      </c>
      <c r="M46">
        <v>12.792999999999999</v>
      </c>
      <c r="N46">
        <v>30.823</v>
      </c>
      <c r="O46">
        <v>37.512999999999998</v>
      </c>
      <c r="P46">
        <v>29.977</v>
      </c>
      <c r="Q46">
        <v>35.103000000000002</v>
      </c>
      <c r="R46">
        <v>53.46</v>
      </c>
      <c r="S46">
        <v>38.944000000000003</v>
      </c>
      <c r="T46">
        <v>30.6</v>
      </c>
      <c r="U46">
        <v>25.802</v>
      </c>
      <c r="V46">
        <v>36.625</v>
      </c>
      <c r="W46">
        <v>18.474</v>
      </c>
      <c r="X46">
        <v>41.65</v>
      </c>
      <c r="Y46">
        <v>53.792999999999999</v>
      </c>
      <c r="Z46">
        <v>29.911999999999999</v>
      </c>
      <c r="AA46">
        <v>31.7</v>
      </c>
      <c r="AB46">
        <v>31.097999999999999</v>
      </c>
      <c r="AC46">
        <v>23.484000000000002</v>
      </c>
      <c r="AD46">
        <v>30.135999999999999</v>
      </c>
      <c r="AE46">
        <v>25.486000000000001</v>
      </c>
      <c r="AF46">
        <v>15.316000000000001</v>
      </c>
      <c r="AG46">
        <v>26.081</v>
      </c>
      <c r="AH46">
        <v>42.046999999999997</v>
      </c>
      <c r="AI46" s="1"/>
      <c r="AJ46" s="1"/>
      <c r="AK46" s="1"/>
      <c r="AL46" s="1"/>
      <c r="AM46" s="1"/>
      <c r="AN46" s="1"/>
      <c r="AO46" s="1"/>
      <c r="AP46" s="1"/>
      <c r="AQ46" s="1"/>
      <c r="AR46" s="1"/>
      <c r="AS46" s="1"/>
      <c r="AT46" s="1"/>
      <c r="AU46" s="1"/>
      <c r="AV46" s="1"/>
      <c r="AW46" s="1"/>
      <c r="AX46" s="1"/>
      <c r="AY46" s="1"/>
    </row>
    <row r="47" spans="1:51" ht="15" x14ac:dyDescent="0.25">
      <c r="A47" s="111">
        <v>46661</v>
      </c>
      <c r="B47" s="214"/>
      <c r="C47" s="204">
        <v>-33</v>
      </c>
      <c r="D47" s="210">
        <v>38</v>
      </c>
      <c r="E47">
        <v>57.433999999999997</v>
      </c>
      <c r="F47">
        <v>81.335999999999999</v>
      </c>
      <c r="G47">
        <v>71.957999999999998</v>
      </c>
      <c r="H47">
        <v>97.364000000000004</v>
      </c>
      <c r="I47">
        <v>61.670999999999999</v>
      </c>
      <c r="J47">
        <v>48.854999999999997</v>
      </c>
      <c r="K47">
        <v>53.933999999999997</v>
      </c>
      <c r="L47">
        <v>46.238</v>
      </c>
      <c r="M47">
        <v>42.343000000000004</v>
      </c>
      <c r="N47">
        <v>44.28</v>
      </c>
      <c r="O47">
        <v>63.886000000000003</v>
      </c>
      <c r="P47">
        <v>81.608999999999995</v>
      </c>
      <c r="Q47">
        <v>128.08799999999999</v>
      </c>
      <c r="R47">
        <v>94.61</v>
      </c>
      <c r="S47">
        <v>64.626999999999995</v>
      </c>
      <c r="T47">
        <v>61.066000000000003</v>
      </c>
      <c r="U47">
        <v>57.34</v>
      </c>
      <c r="V47">
        <v>68.034000000000006</v>
      </c>
      <c r="W47">
        <v>39.210999999999999</v>
      </c>
      <c r="X47">
        <v>78.403999999999996</v>
      </c>
      <c r="Y47">
        <v>90.254999999999995</v>
      </c>
      <c r="Z47">
        <v>61.137</v>
      </c>
      <c r="AA47">
        <v>65.176000000000002</v>
      </c>
      <c r="AB47">
        <v>71.078999999999994</v>
      </c>
      <c r="AC47">
        <v>51.005000000000003</v>
      </c>
      <c r="AD47">
        <v>73.171999999999997</v>
      </c>
      <c r="AE47">
        <v>42.892000000000003</v>
      </c>
      <c r="AF47">
        <v>46.868000000000002</v>
      </c>
      <c r="AG47">
        <v>51.503999999999998</v>
      </c>
      <c r="AH47">
        <v>79.775000000000006</v>
      </c>
      <c r="AI47" s="1"/>
      <c r="AJ47" s="1"/>
      <c r="AK47" s="1"/>
      <c r="AL47" s="1"/>
      <c r="AM47" s="1"/>
      <c r="AN47" s="1"/>
      <c r="AO47" s="1"/>
      <c r="AP47" s="1"/>
      <c r="AQ47" s="1"/>
      <c r="AR47" s="1"/>
      <c r="AS47" s="1"/>
      <c r="AT47" s="1"/>
      <c r="AU47" s="1"/>
      <c r="AV47" s="1"/>
      <c r="AW47" s="1"/>
      <c r="AX47" s="1"/>
      <c r="AY47" s="1"/>
    </row>
    <row r="48" spans="1:51" ht="15" x14ac:dyDescent="0.25">
      <c r="A48" s="111">
        <v>46692</v>
      </c>
      <c r="B48" s="214"/>
      <c r="C48" s="204">
        <v>4</v>
      </c>
      <c r="D48" s="210">
        <v>56</v>
      </c>
      <c r="E48">
        <v>56.899000000000001</v>
      </c>
      <c r="F48">
        <v>65.010999999999996</v>
      </c>
      <c r="G48">
        <v>66.567999999999998</v>
      </c>
      <c r="H48">
        <v>70.53</v>
      </c>
      <c r="I48">
        <v>57.281999999999996</v>
      </c>
      <c r="J48">
        <v>48.76</v>
      </c>
      <c r="K48">
        <v>45.466000000000001</v>
      </c>
      <c r="L48">
        <v>45.036000000000001</v>
      </c>
      <c r="M48">
        <v>44.353000000000002</v>
      </c>
      <c r="N48">
        <v>44.027000000000001</v>
      </c>
      <c r="O48">
        <v>61.567999999999998</v>
      </c>
      <c r="P48">
        <v>66.209000000000003</v>
      </c>
      <c r="Q48">
        <v>77.144999999999996</v>
      </c>
      <c r="R48">
        <v>64.849000000000004</v>
      </c>
      <c r="S48">
        <v>53.325000000000003</v>
      </c>
      <c r="T48">
        <v>52.143000000000001</v>
      </c>
      <c r="U48">
        <v>55.433</v>
      </c>
      <c r="V48">
        <v>57.101999999999997</v>
      </c>
      <c r="W48">
        <v>41.392000000000003</v>
      </c>
      <c r="X48">
        <v>56.942</v>
      </c>
      <c r="Y48">
        <v>55.027000000000001</v>
      </c>
      <c r="Z48">
        <v>48.814999999999998</v>
      </c>
      <c r="AA48">
        <v>46.93</v>
      </c>
      <c r="AB48">
        <v>49.716000000000001</v>
      </c>
      <c r="AC48">
        <v>43.618000000000002</v>
      </c>
      <c r="AD48">
        <v>53.146000000000001</v>
      </c>
      <c r="AE48">
        <v>48.255000000000003</v>
      </c>
      <c r="AF48">
        <v>50.9</v>
      </c>
      <c r="AG48">
        <v>59.805</v>
      </c>
      <c r="AH48">
        <v>65.313000000000002</v>
      </c>
      <c r="AI48" s="1"/>
      <c r="AJ48" s="1"/>
      <c r="AK48" s="1"/>
      <c r="AL48" s="1"/>
      <c r="AM48" s="1"/>
      <c r="AN48" s="1"/>
      <c r="AO48" s="1"/>
      <c r="AP48" s="1"/>
      <c r="AQ48" s="1"/>
      <c r="AR48" s="1"/>
      <c r="AS48" s="1"/>
      <c r="AT48" s="1"/>
      <c r="AU48" s="1"/>
      <c r="AV48" s="1"/>
      <c r="AW48" s="1"/>
      <c r="AX48" s="1"/>
      <c r="AY48" s="1"/>
    </row>
    <row r="49" spans="1:1005" ht="15" x14ac:dyDescent="0.25">
      <c r="A49" s="111">
        <v>46722</v>
      </c>
      <c r="B49" s="214"/>
      <c r="C49" s="204">
        <v>45</v>
      </c>
      <c r="D49" s="210">
        <v>45</v>
      </c>
      <c r="E49">
        <v>45.417000000000002</v>
      </c>
      <c r="F49">
        <v>52.140999999999998</v>
      </c>
      <c r="G49">
        <v>53.631</v>
      </c>
      <c r="H49">
        <v>52.031999999999996</v>
      </c>
      <c r="I49">
        <v>51.19</v>
      </c>
      <c r="J49">
        <v>39.418999999999997</v>
      </c>
      <c r="K49">
        <v>36.597999999999999</v>
      </c>
      <c r="L49">
        <v>37.414000000000001</v>
      </c>
      <c r="M49">
        <v>34.286000000000001</v>
      </c>
      <c r="N49">
        <v>39.442</v>
      </c>
      <c r="O49">
        <v>45.59</v>
      </c>
      <c r="P49">
        <v>49.503999999999998</v>
      </c>
      <c r="Q49">
        <v>51.969000000000001</v>
      </c>
      <c r="R49">
        <v>54.21</v>
      </c>
      <c r="S49">
        <v>45.735999999999997</v>
      </c>
      <c r="T49">
        <v>42.055</v>
      </c>
      <c r="U49">
        <v>59.021999999999998</v>
      </c>
      <c r="V49">
        <v>45.807000000000002</v>
      </c>
      <c r="W49">
        <v>36.518000000000001</v>
      </c>
      <c r="X49">
        <v>41.944000000000003</v>
      </c>
      <c r="Y49">
        <v>44.091999999999999</v>
      </c>
      <c r="Z49">
        <v>40.106000000000002</v>
      </c>
      <c r="AA49">
        <v>45.401000000000003</v>
      </c>
      <c r="AB49">
        <v>40.750999999999998</v>
      </c>
      <c r="AC49">
        <v>32.643999999999998</v>
      </c>
      <c r="AD49">
        <v>46.948999999999998</v>
      </c>
      <c r="AE49">
        <v>39.81</v>
      </c>
      <c r="AF49">
        <v>42.915999999999997</v>
      </c>
      <c r="AG49">
        <v>44.070999999999998</v>
      </c>
      <c r="AH49">
        <v>49.16</v>
      </c>
      <c r="AI49" s="1"/>
      <c r="AJ49" s="1"/>
      <c r="AK49" s="1"/>
      <c r="AL49" s="1"/>
      <c r="AM49" s="1"/>
      <c r="AN49" s="1"/>
      <c r="AO49" s="1"/>
      <c r="AP49" s="1"/>
      <c r="AQ49" s="1"/>
      <c r="AR49" s="1"/>
      <c r="AS49" s="1"/>
      <c r="AT49" s="1"/>
      <c r="AU49" s="1"/>
      <c r="AV49" s="1"/>
      <c r="AW49" s="1"/>
      <c r="AX49" s="1"/>
      <c r="AY49" s="1"/>
    </row>
    <row r="50" spans="1:1005" ht="15" x14ac:dyDescent="0.25">
      <c r="A50" s="111">
        <v>46753</v>
      </c>
      <c r="B50" s="214"/>
      <c r="C50" s="204">
        <v>38</v>
      </c>
      <c r="D50" s="210">
        <v>38</v>
      </c>
      <c r="E50">
        <v>38.36</v>
      </c>
      <c r="F50">
        <v>40.823</v>
      </c>
      <c r="G50">
        <v>42.16</v>
      </c>
      <c r="H50">
        <v>44.293999999999997</v>
      </c>
      <c r="I50">
        <v>41.073</v>
      </c>
      <c r="J50">
        <v>36.338999999999999</v>
      </c>
      <c r="K50">
        <v>28.966000000000001</v>
      </c>
      <c r="L50">
        <v>29.484000000000002</v>
      </c>
      <c r="M50">
        <v>26.224</v>
      </c>
      <c r="N50">
        <v>32.097000000000001</v>
      </c>
      <c r="O50">
        <v>59.395000000000003</v>
      </c>
      <c r="P50">
        <v>42.871000000000002</v>
      </c>
      <c r="Q50">
        <v>41.701000000000001</v>
      </c>
      <c r="R50">
        <v>40.597999999999999</v>
      </c>
      <c r="S50">
        <v>38.932000000000002</v>
      </c>
      <c r="T50">
        <v>33.917999999999999</v>
      </c>
      <c r="U50">
        <v>48.271000000000001</v>
      </c>
      <c r="V50">
        <v>38.725000000000001</v>
      </c>
      <c r="W50">
        <v>29.305</v>
      </c>
      <c r="X50">
        <v>32.386000000000003</v>
      </c>
      <c r="Y50">
        <v>36.869999999999997</v>
      </c>
      <c r="Z50">
        <v>32.798999999999999</v>
      </c>
      <c r="AA50">
        <v>45.125</v>
      </c>
      <c r="AB50">
        <v>32.088000000000001</v>
      </c>
      <c r="AC50">
        <v>27.524999999999999</v>
      </c>
      <c r="AD50">
        <v>38.018999999999998</v>
      </c>
      <c r="AE50">
        <v>29.654</v>
      </c>
      <c r="AF50">
        <v>32.555</v>
      </c>
      <c r="AG50">
        <v>41.177999999999997</v>
      </c>
      <c r="AH50">
        <v>40.311999999999998</v>
      </c>
      <c r="AI50" s="1"/>
      <c r="AJ50" s="1"/>
      <c r="AK50" s="1"/>
      <c r="AL50" s="1"/>
      <c r="AM50" s="1"/>
      <c r="AN50" s="1"/>
      <c r="AO50" s="1"/>
      <c r="AP50" s="1"/>
      <c r="AQ50" s="1"/>
      <c r="AR50" s="1"/>
      <c r="AS50" s="1"/>
      <c r="AT50" s="1"/>
      <c r="AU50" s="1"/>
      <c r="AV50" s="1"/>
      <c r="AW50" s="1"/>
      <c r="AX50" s="1"/>
      <c r="AY50" s="1"/>
    </row>
    <row r="51" spans="1:1005" ht="15" x14ac:dyDescent="0.25">
      <c r="A51" s="111">
        <v>46784</v>
      </c>
      <c r="B51" s="214"/>
      <c r="C51" s="204">
        <v>33</v>
      </c>
      <c r="D51" s="210">
        <v>33</v>
      </c>
      <c r="E51">
        <v>38.607999999999997</v>
      </c>
      <c r="F51">
        <v>55.991999999999997</v>
      </c>
      <c r="G51">
        <v>34.670999999999999</v>
      </c>
      <c r="H51">
        <v>36.371000000000002</v>
      </c>
      <c r="I51">
        <v>37.466000000000001</v>
      </c>
      <c r="J51">
        <v>36.869</v>
      </c>
      <c r="K51">
        <v>25.606999999999999</v>
      </c>
      <c r="L51">
        <v>23.31</v>
      </c>
      <c r="M51">
        <v>23.806000000000001</v>
      </c>
      <c r="N51">
        <v>26.457000000000001</v>
      </c>
      <c r="O51">
        <v>41.344999999999999</v>
      </c>
      <c r="P51">
        <v>33.082000000000001</v>
      </c>
      <c r="Q51">
        <v>39.973999999999997</v>
      </c>
      <c r="R51">
        <v>34.542000000000002</v>
      </c>
      <c r="S51">
        <v>38.384999999999998</v>
      </c>
      <c r="T51">
        <v>28.236000000000001</v>
      </c>
      <c r="U51">
        <v>34.610999999999997</v>
      </c>
      <c r="V51">
        <v>33.814999999999998</v>
      </c>
      <c r="W51">
        <v>30.535</v>
      </c>
      <c r="X51">
        <v>35.014000000000003</v>
      </c>
      <c r="Y51">
        <v>40.442</v>
      </c>
      <c r="Z51">
        <v>32.79</v>
      </c>
      <c r="AA51">
        <v>45.155000000000001</v>
      </c>
      <c r="AB51">
        <v>28.914000000000001</v>
      </c>
      <c r="AC51">
        <v>24.253</v>
      </c>
      <c r="AD51">
        <v>31.771000000000001</v>
      </c>
      <c r="AE51">
        <v>26.86</v>
      </c>
      <c r="AF51">
        <v>28.544</v>
      </c>
      <c r="AG51">
        <v>37.267000000000003</v>
      </c>
      <c r="AH51">
        <v>35.347000000000001</v>
      </c>
      <c r="AI51" s="1"/>
      <c r="AJ51" s="1"/>
      <c r="AK51" s="1"/>
      <c r="AL51" s="1"/>
      <c r="AM51" s="1"/>
      <c r="AN51" s="1"/>
      <c r="AO51" s="1"/>
      <c r="AP51" s="1"/>
      <c r="AQ51" s="1"/>
      <c r="AR51" s="1"/>
      <c r="AS51" s="1"/>
      <c r="AT51" s="1"/>
      <c r="AU51" s="1"/>
      <c r="AV51" s="1"/>
      <c r="AW51" s="1"/>
      <c r="AX51" s="1"/>
      <c r="AY51" s="1"/>
    </row>
    <row r="52" spans="1:1005" ht="15" x14ac:dyDescent="0.25">
      <c r="A52" s="111">
        <v>46813</v>
      </c>
      <c r="B52" s="214"/>
      <c r="C52" s="204">
        <v>44</v>
      </c>
      <c r="D52" s="210">
        <v>44</v>
      </c>
      <c r="E52">
        <v>81.588999999999999</v>
      </c>
      <c r="F52">
        <v>65.495999999999995</v>
      </c>
      <c r="G52">
        <v>63.210999999999999</v>
      </c>
      <c r="H52">
        <v>63.578000000000003</v>
      </c>
      <c r="I52">
        <v>58.982999999999997</v>
      </c>
      <c r="J52">
        <v>41.646000000000001</v>
      </c>
      <c r="K52">
        <v>39.938000000000002</v>
      </c>
      <c r="L52">
        <v>30.890999999999998</v>
      </c>
      <c r="M52">
        <v>35.573999999999998</v>
      </c>
      <c r="N52">
        <v>61.579000000000001</v>
      </c>
      <c r="O52">
        <v>50.406999999999996</v>
      </c>
      <c r="P52">
        <v>40.564</v>
      </c>
      <c r="Q52">
        <v>106.75700000000001</v>
      </c>
      <c r="R52">
        <v>41.317</v>
      </c>
      <c r="S52">
        <v>60.938000000000002</v>
      </c>
      <c r="T52">
        <v>33.179000000000002</v>
      </c>
      <c r="U52">
        <v>53.103999999999999</v>
      </c>
      <c r="V52">
        <v>54.566000000000003</v>
      </c>
      <c r="W52">
        <v>32.244</v>
      </c>
      <c r="X52">
        <v>41.329000000000001</v>
      </c>
      <c r="Y52">
        <v>54.957999999999998</v>
      </c>
      <c r="Z52">
        <v>38.262999999999998</v>
      </c>
      <c r="AA52">
        <v>67.153999999999996</v>
      </c>
      <c r="AB52">
        <v>28.513000000000002</v>
      </c>
      <c r="AC52">
        <v>36.024000000000001</v>
      </c>
      <c r="AD52">
        <v>40.15</v>
      </c>
      <c r="AE52">
        <v>36.496000000000002</v>
      </c>
      <c r="AF52">
        <v>47.823</v>
      </c>
      <c r="AG52">
        <v>56.146000000000001</v>
      </c>
      <c r="AH52">
        <v>62.835000000000001</v>
      </c>
      <c r="AI52" s="1"/>
      <c r="AJ52" s="1"/>
      <c r="AK52" s="1"/>
      <c r="AL52" s="1"/>
      <c r="AM52" s="1"/>
      <c r="AN52" s="1"/>
      <c r="AO52" s="1"/>
      <c r="AP52" s="1"/>
      <c r="AQ52" s="1"/>
      <c r="AR52" s="1"/>
      <c r="AS52" s="1"/>
      <c r="AT52" s="1"/>
      <c r="AU52" s="1"/>
      <c r="AV52" s="1"/>
      <c r="AW52" s="1"/>
      <c r="AX52" s="1"/>
      <c r="AY52" s="1"/>
    </row>
    <row r="53" spans="1:1005" ht="15" x14ac:dyDescent="0.25">
      <c r="A53" s="111">
        <v>46844</v>
      </c>
      <c r="B53" s="214"/>
      <c r="C53" s="204">
        <v>85</v>
      </c>
      <c r="D53" s="210">
        <v>85</v>
      </c>
      <c r="E53">
        <v>99.864000000000004</v>
      </c>
      <c r="F53">
        <v>125.889</v>
      </c>
      <c r="G53">
        <v>135.06200000000001</v>
      </c>
      <c r="H53">
        <v>102.08499999999999</v>
      </c>
      <c r="I53">
        <v>93.412999999999997</v>
      </c>
      <c r="J53">
        <v>78.872</v>
      </c>
      <c r="K53">
        <v>60.709000000000003</v>
      </c>
      <c r="L53">
        <v>45.783999999999999</v>
      </c>
      <c r="M53">
        <v>67.251999999999995</v>
      </c>
      <c r="N53">
        <v>147.21600000000001</v>
      </c>
      <c r="O53">
        <v>184.3</v>
      </c>
      <c r="P53">
        <v>161.32599999999999</v>
      </c>
      <c r="Q53">
        <v>173.755</v>
      </c>
      <c r="R53">
        <v>55.667000000000002</v>
      </c>
      <c r="S53">
        <v>95.835999999999999</v>
      </c>
      <c r="T53">
        <v>65.575000000000003</v>
      </c>
      <c r="U53">
        <v>168.82300000000001</v>
      </c>
      <c r="V53">
        <v>109.54300000000001</v>
      </c>
      <c r="W53">
        <v>40.158999999999999</v>
      </c>
      <c r="X53">
        <v>82.22</v>
      </c>
      <c r="Y53">
        <v>59.268999999999998</v>
      </c>
      <c r="Z53">
        <v>83.980999999999995</v>
      </c>
      <c r="AA53">
        <v>127.092</v>
      </c>
      <c r="AB53">
        <v>35.594999999999999</v>
      </c>
      <c r="AC53">
        <v>105.19799999999999</v>
      </c>
      <c r="AD53">
        <v>53.445999999999998</v>
      </c>
      <c r="AE53">
        <v>46.561999999999998</v>
      </c>
      <c r="AF53">
        <v>133.71899999999999</v>
      </c>
      <c r="AG53">
        <v>131.66</v>
      </c>
      <c r="AH53">
        <v>117.40900000000001</v>
      </c>
      <c r="AI53" s="1"/>
      <c r="AJ53" s="1"/>
      <c r="AK53" s="1"/>
      <c r="AL53" s="1"/>
      <c r="AM53" s="1"/>
      <c r="AN53" s="1"/>
      <c r="AO53" s="1"/>
      <c r="AP53" s="1"/>
      <c r="AQ53" s="1"/>
      <c r="AR53" s="1"/>
      <c r="AS53" s="1"/>
      <c r="AT53" s="1"/>
      <c r="AU53" s="1"/>
      <c r="AV53" s="1"/>
      <c r="AW53" s="1"/>
      <c r="AX53" s="1"/>
      <c r="AY53" s="1"/>
    </row>
    <row r="54" spans="1:1005" ht="15" x14ac:dyDescent="0.25">
      <c r="A54" s="111">
        <v>46874</v>
      </c>
      <c r="B54" s="214"/>
      <c r="C54" s="204">
        <v>163</v>
      </c>
      <c r="D54" s="210">
        <v>163</v>
      </c>
      <c r="E54">
        <v>357.697</v>
      </c>
      <c r="F54">
        <v>199.047</v>
      </c>
      <c r="G54">
        <v>365.56900000000002</v>
      </c>
      <c r="H54">
        <v>287.38900000000001</v>
      </c>
      <c r="I54">
        <v>192.71899999999999</v>
      </c>
      <c r="J54">
        <v>134.75</v>
      </c>
      <c r="K54">
        <v>178.42699999999999</v>
      </c>
      <c r="L54">
        <v>43.442</v>
      </c>
      <c r="M54">
        <v>175.27199999999999</v>
      </c>
      <c r="N54">
        <v>178.447</v>
      </c>
      <c r="O54">
        <v>391.197</v>
      </c>
      <c r="P54">
        <v>196.26900000000001</v>
      </c>
      <c r="Q54">
        <v>172.59</v>
      </c>
      <c r="R54">
        <v>329.15699999999998</v>
      </c>
      <c r="S54">
        <v>295.14699999999999</v>
      </c>
      <c r="T54">
        <v>169.53700000000001</v>
      </c>
      <c r="U54">
        <v>291.56299999999999</v>
      </c>
      <c r="V54">
        <v>92.533000000000001</v>
      </c>
      <c r="W54">
        <v>118.86199999999999</v>
      </c>
      <c r="X54">
        <v>214.64699999999999</v>
      </c>
      <c r="Y54">
        <v>131.04900000000001</v>
      </c>
      <c r="Z54">
        <v>204.55799999999999</v>
      </c>
      <c r="AA54">
        <v>183.495</v>
      </c>
      <c r="AB54">
        <v>71.037999999999997</v>
      </c>
      <c r="AC54">
        <v>349.75900000000001</v>
      </c>
      <c r="AD54">
        <v>115.19799999999999</v>
      </c>
      <c r="AE54">
        <v>105.80800000000001</v>
      </c>
      <c r="AF54">
        <v>204.97</v>
      </c>
      <c r="AG54">
        <v>520.26099999999997</v>
      </c>
      <c r="AH54">
        <v>211.44800000000001</v>
      </c>
      <c r="AI54" s="1"/>
      <c r="AJ54" s="1"/>
      <c r="AK54" s="1"/>
      <c r="AL54" s="1"/>
      <c r="AM54" s="1"/>
      <c r="AN54" s="1"/>
      <c r="AO54" s="1"/>
      <c r="AP54" s="1"/>
      <c r="AQ54" s="1"/>
      <c r="AR54" s="1"/>
      <c r="AS54" s="1"/>
      <c r="AT54" s="1"/>
      <c r="AU54" s="1"/>
      <c r="AV54" s="1"/>
      <c r="AW54" s="1"/>
      <c r="AX54" s="1"/>
      <c r="AY54" s="1"/>
    </row>
    <row r="55" spans="1:1005" ht="15" x14ac:dyDescent="0.25">
      <c r="A55" s="111">
        <v>46905</v>
      </c>
      <c r="B55" s="214"/>
      <c r="C55" s="204">
        <v>96</v>
      </c>
      <c r="D55" s="210">
        <v>96</v>
      </c>
      <c r="E55">
        <v>404.64400000000001</v>
      </c>
      <c r="F55">
        <v>82.671000000000006</v>
      </c>
      <c r="G55">
        <v>271.55500000000001</v>
      </c>
      <c r="H55">
        <v>158.50700000000001</v>
      </c>
      <c r="I55">
        <v>153.63</v>
      </c>
      <c r="J55">
        <v>29.140999999999998</v>
      </c>
      <c r="K55">
        <v>58.345999999999997</v>
      </c>
      <c r="L55">
        <v>-0.71899999999999997</v>
      </c>
      <c r="M55">
        <v>99.472999999999999</v>
      </c>
      <c r="N55">
        <v>41.674999999999997</v>
      </c>
      <c r="O55">
        <v>221.20500000000001</v>
      </c>
      <c r="P55">
        <v>68.838999999999999</v>
      </c>
      <c r="Q55">
        <v>49.259</v>
      </c>
      <c r="R55">
        <v>310.01900000000001</v>
      </c>
      <c r="S55">
        <v>135.93700000000001</v>
      </c>
      <c r="T55">
        <v>166.756</v>
      </c>
      <c r="U55">
        <v>312.59699999999998</v>
      </c>
      <c r="V55">
        <v>4.3390000000000004</v>
      </c>
      <c r="W55">
        <v>68.653999999999996</v>
      </c>
      <c r="X55">
        <v>150.22399999999999</v>
      </c>
      <c r="Y55">
        <v>105.989</v>
      </c>
      <c r="Z55">
        <v>121.401</v>
      </c>
      <c r="AA55">
        <v>148.643</v>
      </c>
      <c r="AB55">
        <v>-3.8140000000000001</v>
      </c>
      <c r="AC55">
        <v>292.339</v>
      </c>
      <c r="AD55">
        <v>51.848999999999997</v>
      </c>
      <c r="AE55">
        <v>115.887</v>
      </c>
      <c r="AF55">
        <v>83.897999999999996</v>
      </c>
      <c r="AG55">
        <v>345.32600000000002</v>
      </c>
      <c r="AH55">
        <v>91.58</v>
      </c>
      <c r="AI55" s="1"/>
      <c r="AJ55" s="1"/>
      <c r="AK55" s="1"/>
      <c r="AL55" s="1"/>
      <c r="AM55" s="1"/>
      <c r="AN55" s="1"/>
      <c r="AO55" s="1"/>
      <c r="AP55" s="1"/>
      <c r="AQ55" s="1"/>
      <c r="AR55" s="1"/>
      <c r="AS55" s="1"/>
      <c r="AT55" s="1"/>
      <c r="AU55" s="1"/>
      <c r="AV55" s="1"/>
      <c r="AW55" s="1"/>
      <c r="AX55" s="1"/>
      <c r="AY55" s="1"/>
    </row>
    <row r="56" spans="1:1005" ht="15" x14ac:dyDescent="0.25">
      <c r="A56" s="111">
        <v>46935</v>
      </c>
      <c r="B56" s="214"/>
      <c r="C56" s="204">
        <v>-23</v>
      </c>
      <c r="D56" s="210">
        <v>-23</v>
      </c>
      <c r="E56">
        <v>203.023</v>
      </c>
      <c r="F56">
        <v>-8.8089999999999993</v>
      </c>
      <c r="G56">
        <v>34.366</v>
      </c>
      <c r="H56">
        <v>33.58</v>
      </c>
      <c r="I56">
        <v>44.024000000000001</v>
      </c>
      <c r="J56">
        <v>-22.81</v>
      </c>
      <c r="K56">
        <v>-16.984000000000002</v>
      </c>
      <c r="L56">
        <v>-21.943000000000001</v>
      </c>
      <c r="M56">
        <v>-10.436</v>
      </c>
      <c r="N56">
        <v>-16.186</v>
      </c>
      <c r="O56">
        <v>30.152000000000001</v>
      </c>
      <c r="P56">
        <v>-11.183999999999999</v>
      </c>
      <c r="Q56">
        <v>-13.664999999999999</v>
      </c>
      <c r="R56">
        <v>63.145000000000003</v>
      </c>
      <c r="S56">
        <v>26.376999999999999</v>
      </c>
      <c r="T56">
        <v>3.573</v>
      </c>
      <c r="U56">
        <v>89.596000000000004</v>
      </c>
      <c r="V56">
        <v>-14.038</v>
      </c>
      <c r="W56">
        <v>-6.28</v>
      </c>
      <c r="X56">
        <v>16.05</v>
      </c>
      <c r="Y56">
        <v>7.8289999999999997</v>
      </c>
      <c r="Z56">
        <v>9.0310000000000006</v>
      </c>
      <c r="AA56">
        <v>6.4039999999999999</v>
      </c>
      <c r="AB56">
        <v>-20.416</v>
      </c>
      <c r="AC56">
        <v>80.103999999999999</v>
      </c>
      <c r="AD56">
        <v>-17.405999999999999</v>
      </c>
      <c r="AE56">
        <v>14.276999999999999</v>
      </c>
      <c r="AF56">
        <v>-3.4769999999999999</v>
      </c>
      <c r="AG56">
        <v>92.59</v>
      </c>
      <c r="AH56">
        <v>-8.7609999999999992</v>
      </c>
      <c r="AI56" s="1"/>
      <c r="AJ56" s="1"/>
      <c r="AK56" s="1"/>
      <c r="AL56" s="1"/>
      <c r="AM56" s="1"/>
      <c r="AN56" s="1"/>
      <c r="AO56" s="1"/>
      <c r="AP56" s="1"/>
      <c r="AQ56" s="1"/>
      <c r="AR56" s="1"/>
      <c r="AS56" s="1"/>
      <c r="AT56" s="1"/>
      <c r="AU56" s="1"/>
      <c r="AV56" s="1"/>
      <c r="AW56" s="1"/>
      <c r="AX56" s="1"/>
      <c r="AY56" s="1"/>
    </row>
    <row r="57" spans="1:1005" ht="15" x14ac:dyDescent="0.25">
      <c r="A57" s="111">
        <v>46966</v>
      </c>
      <c r="B57" s="214"/>
      <c r="C57" s="204">
        <v>-28</v>
      </c>
      <c r="D57" s="210">
        <v>-28</v>
      </c>
      <c r="E57">
        <v>37.054000000000002</v>
      </c>
      <c r="F57">
        <v>-7.1929999999999996</v>
      </c>
      <c r="G57">
        <v>16.890999999999998</v>
      </c>
      <c r="H57">
        <v>-2.3E-2</v>
      </c>
      <c r="I57">
        <v>29.815000000000001</v>
      </c>
      <c r="J57">
        <v>-8.8119999999999994</v>
      </c>
      <c r="K57">
        <v>-6.101</v>
      </c>
      <c r="L57">
        <v>-6.8620000000000001</v>
      </c>
      <c r="M57">
        <v>-7.9740000000000002</v>
      </c>
      <c r="N57">
        <v>-5.0220000000000002</v>
      </c>
      <c r="O57">
        <v>5.6609999999999996</v>
      </c>
      <c r="P57">
        <v>-2.9380000000000002</v>
      </c>
      <c r="Q57">
        <v>-3.6539999999999999</v>
      </c>
      <c r="R57">
        <v>18.702000000000002</v>
      </c>
      <c r="S57">
        <v>2.9510000000000001</v>
      </c>
      <c r="T57">
        <v>12.2</v>
      </c>
      <c r="U57">
        <v>8.1489999999999991</v>
      </c>
      <c r="V57">
        <v>-5.0549999999999997</v>
      </c>
      <c r="W57">
        <v>6.3579999999999997</v>
      </c>
      <c r="X57">
        <v>19.437999999999999</v>
      </c>
      <c r="Y57">
        <v>4.9989999999999997</v>
      </c>
      <c r="Z57">
        <v>8.5820000000000007</v>
      </c>
      <c r="AA57">
        <v>8.7279999999999998</v>
      </c>
      <c r="AB57">
        <v>2.4140000000000001</v>
      </c>
      <c r="AC57">
        <v>18.911999999999999</v>
      </c>
      <c r="AD57">
        <v>-3.2440000000000002</v>
      </c>
      <c r="AE57">
        <v>-8.2279999999999998</v>
      </c>
      <c r="AF57">
        <v>1.6539999999999999</v>
      </c>
      <c r="AG57">
        <v>18.626000000000001</v>
      </c>
      <c r="AH57">
        <v>-3.903</v>
      </c>
      <c r="AI57" s="1"/>
      <c r="AJ57" s="1"/>
      <c r="AK57" s="1"/>
      <c r="AL57" s="1"/>
      <c r="AM57" s="1"/>
      <c r="AN57" s="1"/>
      <c r="AO57" s="1"/>
      <c r="AP57" s="1"/>
      <c r="AQ57" s="1"/>
      <c r="AR57" s="1"/>
      <c r="AS57" s="1"/>
      <c r="AT57" s="1"/>
      <c r="AU57" s="1"/>
      <c r="AV57" s="1"/>
      <c r="AW57" s="1"/>
      <c r="AX57" s="1"/>
      <c r="AY57" s="1"/>
    </row>
    <row r="58" spans="1:1005" ht="15" x14ac:dyDescent="0.25">
      <c r="A58" s="111">
        <v>46997</v>
      </c>
      <c r="B58" s="214"/>
      <c r="C58" s="204">
        <v>5</v>
      </c>
      <c r="D58" s="210">
        <v>5</v>
      </c>
      <c r="E58">
        <v>43.825000000000003</v>
      </c>
      <c r="F58">
        <v>27.783999999999999</v>
      </c>
      <c r="G58">
        <v>52.819000000000003</v>
      </c>
      <c r="H58">
        <v>23.372</v>
      </c>
      <c r="I58">
        <v>35.646000000000001</v>
      </c>
      <c r="J58">
        <v>20.309999999999999</v>
      </c>
      <c r="K58">
        <v>21.489000000000001</v>
      </c>
      <c r="L58">
        <v>13.135</v>
      </c>
      <c r="M58">
        <v>31.367999999999999</v>
      </c>
      <c r="N58">
        <v>39.073999999999998</v>
      </c>
      <c r="O58">
        <v>32.231999999999999</v>
      </c>
      <c r="P58">
        <v>36.695999999999998</v>
      </c>
      <c r="Q58">
        <v>54.121000000000002</v>
      </c>
      <c r="R58">
        <v>39.244999999999997</v>
      </c>
      <c r="S58">
        <v>30.795000000000002</v>
      </c>
      <c r="T58">
        <v>26.201000000000001</v>
      </c>
      <c r="U58">
        <v>37.622999999999998</v>
      </c>
      <c r="V58">
        <v>18.923999999999999</v>
      </c>
      <c r="W58">
        <v>43.07</v>
      </c>
      <c r="X58">
        <v>54.972000000000001</v>
      </c>
      <c r="Y58">
        <v>30.448</v>
      </c>
      <c r="Z58">
        <v>31.748000000000001</v>
      </c>
      <c r="AA58">
        <v>31.919</v>
      </c>
      <c r="AB58">
        <v>23.648</v>
      </c>
      <c r="AC58">
        <v>30.843</v>
      </c>
      <c r="AD58">
        <v>25.91</v>
      </c>
      <c r="AE58">
        <v>16.015000000000001</v>
      </c>
      <c r="AF58">
        <v>26.704000000000001</v>
      </c>
      <c r="AG58">
        <v>42.465000000000003</v>
      </c>
      <c r="AH58">
        <v>23.08</v>
      </c>
      <c r="AI58" s="1"/>
      <c r="AJ58" s="1"/>
      <c r="AK58" s="1"/>
      <c r="AL58" s="1"/>
      <c r="AM58" s="1"/>
      <c r="AN58" s="1"/>
      <c r="AO58" s="1"/>
      <c r="AP58" s="1"/>
      <c r="AQ58" s="1"/>
      <c r="AR58" s="1"/>
      <c r="AS58" s="1"/>
      <c r="AT58" s="1"/>
      <c r="AU58" s="1"/>
      <c r="AV58" s="1"/>
      <c r="AW58" s="1"/>
      <c r="AX58" s="1"/>
      <c r="AY58" s="1"/>
    </row>
    <row r="59" spans="1:1005" ht="15" x14ac:dyDescent="0.25">
      <c r="A59" s="111">
        <v>47027</v>
      </c>
      <c r="B59" s="214"/>
      <c r="C59" s="204">
        <v>-33</v>
      </c>
      <c r="D59" s="210">
        <v>38</v>
      </c>
      <c r="E59">
        <v>81.753</v>
      </c>
      <c r="F59">
        <v>72.977999999999994</v>
      </c>
      <c r="G59">
        <v>97.284000000000006</v>
      </c>
      <c r="H59">
        <v>62.343000000000004</v>
      </c>
      <c r="I59">
        <v>49.762999999999998</v>
      </c>
      <c r="J59">
        <v>54.365000000000002</v>
      </c>
      <c r="K59">
        <v>46.381</v>
      </c>
      <c r="L59">
        <v>42.055999999999997</v>
      </c>
      <c r="M59">
        <v>44.302999999999997</v>
      </c>
      <c r="N59">
        <v>63.418999999999997</v>
      </c>
      <c r="O59">
        <v>79.706999999999994</v>
      </c>
      <c r="P59">
        <v>127.985</v>
      </c>
      <c r="Q59">
        <v>95.164000000000001</v>
      </c>
      <c r="R59">
        <v>64.921000000000006</v>
      </c>
      <c r="S59">
        <v>60.631</v>
      </c>
      <c r="T59">
        <v>57.610999999999997</v>
      </c>
      <c r="U59">
        <v>68.361000000000004</v>
      </c>
      <c r="V59">
        <v>39.277999999999999</v>
      </c>
      <c r="W59">
        <v>77.197000000000003</v>
      </c>
      <c r="X59">
        <v>88.977000000000004</v>
      </c>
      <c r="Y59">
        <v>60.976999999999997</v>
      </c>
      <c r="Z59">
        <v>65.25</v>
      </c>
      <c r="AA59">
        <v>71.259</v>
      </c>
      <c r="AB59">
        <v>50.994</v>
      </c>
      <c r="AC59">
        <v>74.015000000000001</v>
      </c>
      <c r="AD59">
        <v>43.366999999999997</v>
      </c>
      <c r="AE59">
        <v>46.654000000000003</v>
      </c>
      <c r="AF59">
        <v>51.362000000000002</v>
      </c>
      <c r="AG59">
        <v>79.513999999999996</v>
      </c>
      <c r="AH59">
        <v>57.982999999999997</v>
      </c>
      <c r="AI59" s="1"/>
      <c r="AJ59" s="1"/>
      <c r="AK59" s="1"/>
      <c r="AL59" s="1"/>
      <c r="AM59" s="1"/>
      <c r="AN59" s="1"/>
      <c r="AO59" s="1"/>
      <c r="AP59" s="1"/>
      <c r="AQ59" s="1"/>
      <c r="AR59" s="1"/>
      <c r="AS59" s="1"/>
      <c r="AT59" s="1"/>
      <c r="AU59" s="1"/>
      <c r="AV59" s="1"/>
      <c r="AW59" s="1"/>
      <c r="AX59" s="1"/>
      <c r="AY59" s="1"/>
    </row>
    <row r="60" spans="1:1005" ht="15" x14ac:dyDescent="0.25">
      <c r="A60" s="111">
        <v>47058</v>
      </c>
      <c r="B60" s="214"/>
      <c r="C60" s="204">
        <v>4</v>
      </c>
      <c r="D60" s="210">
        <v>56</v>
      </c>
      <c r="E60">
        <v>64.566999999999993</v>
      </c>
      <c r="F60">
        <v>66.251999999999995</v>
      </c>
      <c r="G60">
        <v>69.334999999999994</v>
      </c>
      <c r="H60">
        <v>56.567</v>
      </c>
      <c r="I60">
        <v>48.308</v>
      </c>
      <c r="J60">
        <v>45.356000000000002</v>
      </c>
      <c r="K60">
        <v>44.658999999999999</v>
      </c>
      <c r="L60">
        <v>43.972999999999999</v>
      </c>
      <c r="M60">
        <v>43.982999999999997</v>
      </c>
      <c r="N60">
        <v>60.819000000000003</v>
      </c>
      <c r="O60">
        <v>65.608000000000004</v>
      </c>
      <c r="P60">
        <v>76.001999999999995</v>
      </c>
      <c r="Q60">
        <v>64.313999999999993</v>
      </c>
      <c r="R60">
        <v>53.268999999999998</v>
      </c>
      <c r="S60">
        <v>51.957999999999998</v>
      </c>
      <c r="T60">
        <v>54.719000000000001</v>
      </c>
      <c r="U60">
        <v>56.503999999999998</v>
      </c>
      <c r="V60">
        <v>41.45</v>
      </c>
      <c r="W60">
        <v>56.015999999999998</v>
      </c>
      <c r="X60">
        <v>54.164000000000001</v>
      </c>
      <c r="Y60">
        <v>48.417000000000002</v>
      </c>
      <c r="Z60">
        <v>46.935000000000002</v>
      </c>
      <c r="AA60">
        <v>48.76</v>
      </c>
      <c r="AB60">
        <v>42.912999999999997</v>
      </c>
      <c r="AC60">
        <v>51.658000000000001</v>
      </c>
      <c r="AD60">
        <v>48.139000000000003</v>
      </c>
      <c r="AE60">
        <v>50.869</v>
      </c>
      <c r="AF60">
        <v>59.540999999999997</v>
      </c>
      <c r="AG60">
        <v>65.179000000000002</v>
      </c>
      <c r="AH60">
        <v>56.463999999999999</v>
      </c>
      <c r="AI60" s="1"/>
      <c r="AJ60" s="1"/>
      <c r="AK60" s="1"/>
      <c r="AL60" s="1"/>
      <c r="AM60" s="1"/>
      <c r="AN60" s="1"/>
      <c r="AO60" s="1"/>
      <c r="AP60" s="1"/>
      <c r="AQ60" s="1"/>
      <c r="AR60" s="1"/>
      <c r="AS60" s="1"/>
      <c r="AT60" s="1"/>
      <c r="AU60" s="1"/>
      <c r="AV60" s="1"/>
      <c r="AW60" s="1"/>
      <c r="AX60" s="1"/>
      <c r="AY60" s="1"/>
    </row>
    <row r="61" spans="1:1005" ht="15" x14ac:dyDescent="0.25">
      <c r="A61" s="111">
        <v>47088</v>
      </c>
      <c r="B61" s="214"/>
      <c r="C61" s="204">
        <v>45</v>
      </c>
      <c r="D61" s="210">
        <v>45</v>
      </c>
      <c r="E61">
        <v>52.164999999999999</v>
      </c>
      <c r="F61">
        <v>53.295999999999999</v>
      </c>
      <c r="G61">
        <v>51.655000000000001</v>
      </c>
      <c r="H61">
        <v>50.706000000000003</v>
      </c>
      <c r="I61">
        <v>39.520000000000003</v>
      </c>
      <c r="J61">
        <v>36.665999999999997</v>
      </c>
      <c r="K61">
        <v>37.43</v>
      </c>
      <c r="L61">
        <v>33.997999999999998</v>
      </c>
      <c r="M61">
        <v>39.505000000000003</v>
      </c>
      <c r="N61">
        <v>45.505000000000003</v>
      </c>
      <c r="O61">
        <v>49.167000000000002</v>
      </c>
      <c r="P61">
        <v>51.539000000000001</v>
      </c>
      <c r="Q61">
        <v>54.307000000000002</v>
      </c>
      <c r="R61">
        <v>45.707999999999998</v>
      </c>
      <c r="S61">
        <v>41.823999999999998</v>
      </c>
      <c r="T61">
        <v>59.808</v>
      </c>
      <c r="U61">
        <v>45.975999999999999</v>
      </c>
      <c r="V61">
        <v>36.470999999999997</v>
      </c>
      <c r="W61">
        <v>41.642000000000003</v>
      </c>
      <c r="X61">
        <v>44.05</v>
      </c>
      <c r="Y61">
        <v>40.128</v>
      </c>
      <c r="Z61">
        <v>45.718000000000004</v>
      </c>
      <c r="AA61">
        <v>40.579000000000001</v>
      </c>
      <c r="AB61">
        <v>32.554000000000002</v>
      </c>
      <c r="AC61">
        <v>47.003</v>
      </c>
      <c r="AD61">
        <v>39.628999999999998</v>
      </c>
      <c r="AE61">
        <v>42.533999999999999</v>
      </c>
      <c r="AF61">
        <v>43.904000000000003</v>
      </c>
      <c r="AG61">
        <v>49.180999999999997</v>
      </c>
      <c r="AH61">
        <v>45.243000000000002</v>
      </c>
      <c r="AI61" s="1"/>
      <c r="AJ61" s="1"/>
      <c r="AK61" s="1"/>
      <c r="AL61" s="1"/>
      <c r="AM61" s="1"/>
      <c r="AN61" s="1"/>
      <c r="AO61" s="1"/>
      <c r="AP61" s="1"/>
      <c r="AQ61" s="1"/>
      <c r="AR61" s="1"/>
      <c r="AS61" s="1"/>
      <c r="AT61" s="1"/>
      <c r="AU61" s="1"/>
      <c r="AV61" s="1"/>
      <c r="AW61" s="1"/>
      <c r="AX61" s="1"/>
      <c r="AY61" s="1"/>
    </row>
    <row r="62" spans="1:1005" ht="15" x14ac:dyDescent="0.25">
      <c r="A62" s="111">
        <v>47119</v>
      </c>
      <c r="B62" s="214"/>
      <c r="C62" s="204">
        <v>38</v>
      </c>
      <c r="D62" s="210">
        <v>38</v>
      </c>
      <c r="E62">
        <v>40.844999999999999</v>
      </c>
      <c r="F62">
        <v>42.307000000000002</v>
      </c>
      <c r="G62">
        <v>44.26</v>
      </c>
      <c r="H62">
        <v>41.16</v>
      </c>
      <c r="I62">
        <v>36.439</v>
      </c>
      <c r="J62">
        <v>29.04</v>
      </c>
      <c r="K62">
        <v>29.547000000000001</v>
      </c>
      <c r="L62">
        <v>26.14</v>
      </c>
      <c r="M62">
        <v>32.156999999999996</v>
      </c>
      <c r="N62">
        <v>59.337000000000003</v>
      </c>
      <c r="O62">
        <v>42.634</v>
      </c>
      <c r="P62">
        <v>41.46</v>
      </c>
      <c r="Q62">
        <v>40.683</v>
      </c>
      <c r="R62">
        <v>39.250999999999998</v>
      </c>
      <c r="S62">
        <v>33.872</v>
      </c>
      <c r="T62">
        <v>47.652999999999999</v>
      </c>
      <c r="U62">
        <v>38.886000000000003</v>
      </c>
      <c r="V62">
        <v>29.728999999999999</v>
      </c>
      <c r="W62">
        <v>32.277000000000001</v>
      </c>
      <c r="X62">
        <v>37.04</v>
      </c>
      <c r="Y62">
        <v>32.820999999999998</v>
      </c>
      <c r="Z62">
        <v>45.101999999999997</v>
      </c>
      <c r="AA62">
        <v>32.087000000000003</v>
      </c>
      <c r="AB62">
        <v>27.54</v>
      </c>
      <c r="AC62">
        <v>38.07</v>
      </c>
      <c r="AD62">
        <v>29.646999999999998</v>
      </c>
      <c r="AE62">
        <v>32.469000000000001</v>
      </c>
      <c r="AF62">
        <v>41.454999999999998</v>
      </c>
      <c r="AG62">
        <v>40.332000000000001</v>
      </c>
      <c r="AH62">
        <v>38.409999999999997</v>
      </c>
      <c r="AI62" s="1"/>
      <c r="AJ62" s="1"/>
      <c r="AK62" s="1"/>
      <c r="AL62" s="1"/>
      <c r="AM62" s="1"/>
      <c r="AN62" s="1"/>
      <c r="AO62" s="1"/>
      <c r="AP62" s="1"/>
      <c r="AQ62" s="1"/>
      <c r="AR62" s="1"/>
      <c r="AS62" s="1"/>
      <c r="AT62" s="1"/>
      <c r="AU62" s="1"/>
      <c r="AV62" s="1"/>
      <c r="AW62" s="1"/>
      <c r="AX62" s="1"/>
      <c r="AY62" s="1"/>
    </row>
    <row r="63" spans="1:1005" ht="15" x14ac:dyDescent="0.25">
      <c r="A63" s="111">
        <v>47150</v>
      </c>
      <c r="B63" s="214"/>
      <c r="C63" s="204">
        <v>33</v>
      </c>
      <c r="D63" s="210">
        <v>33</v>
      </c>
      <c r="E63">
        <v>53.790999999999997</v>
      </c>
      <c r="F63">
        <v>33.646999999999998</v>
      </c>
      <c r="G63">
        <v>35.213999999999999</v>
      </c>
      <c r="H63">
        <v>36.149000000000001</v>
      </c>
      <c r="I63">
        <v>35.750999999999998</v>
      </c>
      <c r="J63">
        <v>24.992999999999999</v>
      </c>
      <c r="K63">
        <v>22.61</v>
      </c>
      <c r="L63">
        <v>23.032</v>
      </c>
      <c r="M63">
        <v>25.29</v>
      </c>
      <c r="N63">
        <v>39.725000000000001</v>
      </c>
      <c r="O63">
        <v>31.963999999999999</v>
      </c>
      <c r="P63">
        <v>38.722000000000001</v>
      </c>
      <c r="Q63">
        <v>33.130000000000003</v>
      </c>
      <c r="R63">
        <v>37.171999999999997</v>
      </c>
      <c r="S63">
        <v>27.292000000000002</v>
      </c>
      <c r="T63">
        <v>33.582999999999998</v>
      </c>
      <c r="U63">
        <v>32.838000000000001</v>
      </c>
      <c r="V63">
        <v>29.372</v>
      </c>
      <c r="W63">
        <v>34.134</v>
      </c>
      <c r="X63">
        <v>39.189</v>
      </c>
      <c r="Y63">
        <v>31.616</v>
      </c>
      <c r="Z63">
        <v>44.058999999999997</v>
      </c>
      <c r="AA63">
        <v>28.245000000000001</v>
      </c>
      <c r="AB63">
        <v>23.538</v>
      </c>
      <c r="AC63">
        <v>30.831</v>
      </c>
      <c r="AD63">
        <v>26.254999999999999</v>
      </c>
      <c r="AE63">
        <v>27.702000000000002</v>
      </c>
      <c r="AF63">
        <v>36.164999999999999</v>
      </c>
      <c r="AG63">
        <v>34.066000000000003</v>
      </c>
      <c r="AH63">
        <v>37.42</v>
      </c>
      <c r="AI63" s="1"/>
      <c r="AJ63" s="1"/>
      <c r="AK63" s="1"/>
      <c r="AL63" s="1"/>
      <c r="AM63" s="1"/>
      <c r="AN63" s="1"/>
      <c r="AO63" s="1"/>
      <c r="AP63" s="1"/>
      <c r="AQ63" s="1"/>
      <c r="AR63" s="1"/>
      <c r="AS63" s="1"/>
      <c r="AT63" s="1"/>
      <c r="AU63" s="1"/>
      <c r="AV63" s="1"/>
      <c r="AW63" s="1"/>
      <c r="AX63" s="1"/>
      <c r="AY63" s="1"/>
    </row>
    <row r="64" spans="1:1005" ht="15" x14ac:dyDescent="0.25">
      <c r="A64" s="111">
        <v>47178</v>
      </c>
      <c r="B64" s="214"/>
      <c r="C64" s="204">
        <v>44</v>
      </c>
      <c r="D64" s="210">
        <v>44</v>
      </c>
      <c r="E64">
        <v>65.495999999999995</v>
      </c>
      <c r="F64">
        <v>63.210999999999999</v>
      </c>
      <c r="G64">
        <v>63.578000000000003</v>
      </c>
      <c r="H64">
        <v>58.982999999999997</v>
      </c>
      <c r="I64">
        <v>41.646000000000001</v>
      </c>
      <c r="J64">
        <v>39.938000000000002</v>
      </c>
      <c r="K64">
        <v>30.890999999999998</v>
      </c>
      <c r="L64">
        <v>35.573999999999998</v>
      </c>
      <c r="M64">
        <v>61.579000000000001</v>
      </c>
      <c r="N64">
        <v>50.406999999999996</v>
      </c>
      <c r="O64">
        <v>40.564</v>
      </c>
      <c r="P64">
        <v>106.75700000000001</v>
      </c>
      <c r="Q64">
        <v>41.317</v>
      </c>
      <c r="R64">
        <v>60.938000000000002</v>
      </c>
      <c r="S64">
        <v>33.179000000000002</v>
      </c>
      <c r="T64">
        <v>53.103999999999999</v>
      </c>
      <c r="U64">
        <v>54.566000000000003</v>
      </c>
      <c r="V64">
        <v>32.244</v>
      </c>
      <c r="W64">
        <v>41.329000000000001</v>
      </c>
      <c r="X64">
        <v>54.957999999999998</v>
      </c>
      <c r="Y64">
        <v>38.262999999999998</v>
      </c>
      <c r="Z64">
        <v>67.153999999999996</v>
      </c>
      <c r="AA64">
        <v>28.513000000000002</v>
      </c>
      <c r="AB64">
        <v>36.024000000000001</v>
      </c>
      <c r="AC64">
        <v>40.15</v>
      </c>
      <c r="AD64">
        <v>36.496000000000002</v>
      </c>
      <c r="AE64">
        <v>47.823</v>
      </c>
      <c r="AF64">
        <v>56.146000000000001</v>
      </c>
      <c r="AG64">
        <v>62.835000000000001</v>
      </c>
      <c r="AH64">
        <v>62.835000000000001</v>
      </c>
      <c r="AI64" s="1"/>
      <c r="AJ64" s="1"/>
      <c r="AK64" s="1"/>
      <c r="AL64" s="1"/>
      <c r="AM64" s="1"/>
      <c r="AN64" s="1"/>
      <c r="AO64" s="1"/>
      <c r="AP64" s="1"/>
      <c r="AQ64" s="1"/>
      <c r="AR64" s="1"/>
      <c r="AS64" s="1"/>
      <c r="AT64" s="1"/>
      <c r="AU64" s="1"/>
      <c r="AV64" s="1"/>
      <c r="AW64" s="1"/>
      <c r="AX64" s="1"/>
      <c r="AY64" s="1"/>
      <c r="ALQ64" t="e">
        <v>#N/A</v>
      </c>
    </row>
    <row r="65" spans="1:1005" ht="15" x14ac:dyDescent="0.25">
      <c r="A65" s="111">
        <v>47209</v>
      </c>
      <c r="B65" s="214"/>
      <c r="C65" s="204">
        <v>85</v>
      </c>
      <c r="D65" s="210">
        <v>85</v>
      </c>
      <c r="E65">
        <v>125.889</v>
      </c>
      <c r="F65">
        <v>135.06200000000001</v>
      </c>
      <c r="G65">
        <v>102.08499999999999</v>
      </c>
      <c r="H65">
        <v>93.412999999999997</v>
      </c>
      <c r="I65">
        <v>78.872</v>
      </c>
      <c r="J65">
        <v>60.709000000000003</v>
      </c>
      <c r="K65">
        <v>45.783999999999999</v>
      </c>
      <c r="L65">
        <v>67.251999999999995</v>
      </c>
      <c r="M65">
        <v>147.21600000000001</v>
      </c>
      <c r="N65">
        <v>184.3</v>
      </c>
      <c r="O65">
        <v>161.32599999999999</v>
      </c>
      <c r="P65">
        <v>173.755</v>
      </c>
      <c r="Q65">
        <v>55.667000000000002</v>
      </c>
      <c r="R65">
        <v>95.835999999999999</v>
      </c>
      <c r="S65">
        <v>65.575000000000003</v>
      </c>
      <c r="T65">
        <v>168.82300000000001</v>
      </c>
      <c r="U65">
        <v>109.54300000000001</v>
      </c>
      <c r="V65">
        <v>40.158999999999999</v>
      </c>
      <c r="W65">
        <v>82.22</v>
      </c>
      <c r="X65">
        <v>59.268999999999998</v>
      </c>
      <c r="Y65">
        <v>83.980999999999995</v>
      </c>
      <c r="Z65">
        <v>127.092</v>
      </c>
      <c r="AA65">
        <v>35.594999999999999</v>
      </c>
      <c r="AB65">
        <v>105.19799999999999</v>
      </c>
      <c r="AC65">
        <v>53.445999999999998</v>
      </c>
      <c r="AD65">
        <v>46.561999999999998</v>
      </c>
      <c r="AE65">
        <v>133.71899999999999</v>
      </c>
      <c r="AF65">
        <v>131.66</v>
      </c>
      <c r="AG65">
        <v>117.40900000000001</v>
      </c>
      <c r="AH65">
        <v>117.40900000000001</v>
      </c>
      <c r="AI65" s="1"/>
      <c r="AJ65" s="1"/>
      <c r="AK65" s="1"/>
      <c r="AL65" s="1"/>
      <c r="AM65" s="1"/>
      <c r="AN65" s="1"/>
      <c r="AO65" s="1"/>
      <c r="AP65" s="1"/>
      <c r="AQ65" s="1"/>
      <c r="AR65" s="1"/>
      <c r="AS65" s="1"/>
      <c r="AT65" s="1"/>
      <c r="AU65" s="1"/>
      <c r="AV65" s="1"/>
      <c r="AW65" s="1"/>
      <c r="AX65" s="1"/>
      <c r="AY65" s="1"/>
      <c r="ALQ65" t="e">
        <v>#N/A</v>
      </c>
    </row>
    <row r="66" spans="1:1005" ht="15" x14ac:dyDescent="0.25">
      <c r="A66" s="111">
        <v>47239</v>
      </c>
      <c r="B66" s="214"/>
      <c r="C66" s="204">
        <v>163</v>
      </c>
      <c r="D66" s="210">
        <v>163</v>
      </c>
      <c r="E66">
        <v>199.047</v>
      </c>
      <c r="F66">
        <v>365.56900000000002</v>
      </c>
      <c r="G66">
        <v>287.38900000000001</v>
      </c>
      <c r="H66">
        <v>192.71899999999999</v>
      </c>
      <c r="I66">
        <v>134.75</v>
      </c>
      <c r="J66">
        <v>178.42699999999999</v>
      </c>
      <c r="K66">
        <v>43.442</v>
      </c>
      <c r="L66">
        <v>175.27199999999999</v>
      </c>
      <c r="M66">
        <v>178.447</v>
      </c>
      <c r="N66">
        <v>391.197</v>
      </c>
      <c r="O66">
        <v>196.26900000000001</v>
      </c>
      <c r="P66">
        <v>172.59</v>
      </c>
      <c r="Q66">
        <v>329.15699999999998</v>
      </c>
      <c r="R66">
        <v>295.14699999999999</v>
      </c>
      <c r="S66">
        <v>169.53700000000001</v>
      </c>
      <c r="T66">
        <v>291.56299999999999</v>
      </c>
      <c r="U66">
        <v>92.533000000000001</v>
      </c>
      <c r="V66">
        <v>118.86199999999999</v>
      </c>
      <c r="W66">
        <v>214.64699999999999</v>
      </c>
      <c r="X66">
        <v>131.04900000000001</v>
      </c>
      <c r="Y66">
        <v>204.55799999999999</v>
      </c>
      <c r="Z66">
        <v>183.495</v>
      </c>
      <c r="AA66">
        <v>71.037999999999997</v>
      </c>
      <c r="AB66">
        <v>349.75900000000001</v>
      </c>
      <c r="AC66">
        <v>115.19799999999999</v>
      </c>
      <c r="AD66">
        <v>105.80800000000001</v>
      </c>
      <c r="AE66">
        <v>204.97</v>
      </c>
      <c r="AF66">
        <v>520.26099999999997</v>
      </c>
      <c r="AG66">
        <v>211.44800000000001</v>
      </c>
      <c r="AH66">
        <v>211.44800000000001</v>
      </c>
      <c r="AI66" s="1"/>
      <c r="AJ66" s="1"/>
      <c r="AK66" s="1"/>
      <c r="AL66" s="1"/>
      <c r="AM66" s="1"/>
      <c r="AN66" s="1"/>
      <c r="AO66" s="1"/>
      <c r="AP66" s="1"/>
      <c r="AQ66" s="1"/>
      <c r="AR66" s="1"/>
      <c r="AS66" s="1"/>
      <c r="AT66" s="1"/>
      <c r="AU66" s="1"/>
      <c r="AV66" s="1"/>
      <c r="AW66" s="1"/>
      <c r="AX66" s="1"/>
      <c r="AY66" s="1"/>
      <c r="ALQ66" t="e">
        <v>#N/A</v>
      </c>
    </row>
    <row r="67" spans="1:1005" ht="15" x14ac:dyDescent="0.25">
      <c r="A67" s="111">
        <v>47270</v>
      </c>
      <c r="B67" s="214"/>
      <c r="C67" s="204">
        <v>96</v>
      </c>
      <c r="D67" s="210">
        <v>96</v>
      </c>
      <c r="E67">
        <v>82.671000000000006</v>
      </c>
      <c r="F67">
        <v>271.55500000000001</v>
      </c>
      <c r="G67">
        <v>158.50700000000001</v>
      </c>
      <c r="H67">
        <v>153.63</v>
      </c>
      <c r="I67">
        <v>29.140999999999998</v>
      </c>
      <c r="J67">
        <v>58.345999999999997</v>
      </c>
      <c r="K67">
        <v>-0.71899999999999997</v>
      </c>
      <c r="L67">
        <v>99.472999999999999</v>
      </c>
      <c r="M67">
        <v>41.674999999999997</v>
      </c>
      <c r="N67">
        <v>221.20500000000001</v>
      </c>
      <c r="O67">
        <v>68.838999999999999</v>
      </c>
      <c r="P67">
        <v>49.259</v>
      </c>
      <c r="Q67">
        <v>310.01900000000001</v>
      </c>
      <c r="R67">
        <v>135.93700000000001</v>
      </c>
      <c r="S67">
        <v>166.756</v>
      </c>
      <c r="T67">
        <v>312.59699999999998</v>
      </c>
      <c r="U67">
        <v>4.3390000000000004</v>
      </c>
      <c r="V67">
        <v>68.653999999999996</v>
      </c>
      <c r="W67">
        <v>150.22399999999999</v>
      </c>
      <c r="X67">
        <v>105.989</v>
      </c>
      <c r="Y67">
        <v>121.401</v>
      </c>
      <c r="Z67">
        <v>148.643</v>
      </c>
      <c r="AA67">
        <v>-3.8140000000000001</v>
      </c>
      <c r="AB67">
        <v>292.339</v>
      </c>
      <c r="AC67">
        <v>51.848999999999997</v>
      </c>
      <c r="AD67">
        <v>115.887</v>
      </c>
      <c r="AE67">
        <v>83.897999999999996</v>
      </c>
      <c r="AF67">
        <v>345.32600000000002</v>
      </c>
      <c r="AG67">
        <v>91.58</v>
      </c>
      <c r="AH67">
        <v>91.58</v>
      </c>
      <c r="AI67" s="1"/>
      <c r="AJ67" s="1"/>
      <c r="AK67" s="1"/>
      <c r="AL67" s="1"/>
      <c r="AM67" s="1"/>
      <c r="AN67" s="1"/>
      <c r="AO67" s="1"/>
      <c r="AP67" s="1"/>
      <c r="AQ67" s="1"/>
      <c r="AR67" s="1"/>
      <c r="AS67" s="1"/>
      <c r="AT67" s="1"/>
      <c r="AU67" s="1"/>
      <c r="AV67" s="1"/>
      <c r="AW67" s="1"/>
      <c r="AX67" s="1"/>
      <c r="AY67" s="1"/>
      <c r="ALQ67" t="e">
        <v>#N/A</v>
      </c>
    </row>
    <row r="68" spans="1:1005" ht="15" x14ac:dyDescent="0.25">
      <c r="A68" s="111">
        <v>47300</v>
      </c>
      <c r="B68" s="214"/>
      <c r="C68" s="204">
        <v>-23</v>
      </c>
      <c r="D68" s="210">
        <v>-23</v>
      </c>
      <c r="E68">
        <v>-8.8089999999999993</v>
      </c>
      <c r="F68">
        <v>34.366</v>
      </c>
      <c r="G68">
        <v>33.58</v>
      </c>
      <c r="H68">
        <v>44.024000000000001</v>
      </c>
      <c r="I68">
        <v>-22.81</v>
      </c>
      <c r="J68">
        <v>-16.984000000000002</v>
      </c>
      <c r="K68">
        <v>-21.943000000000001</v>
      </c>
      <c r="L68">
        <v>-10.436</v>
      </c>
      <c r="M68">
        <v>-16.186</v>
      </c>
      <c r="N68">
        <v>30.152000000000001</v>
      </c>
      <c r="O68">
        <v>-11.183999999999999</v>
      </c>
      <c r="P68">
        <v>-13.664999999999999</v>
      </c>
      <c r="Q68">
        <v>63.145000000000003</v>
      </c>
      <c r="R68">
        <v>26.376999999999999</v>
      </c>
      <c r="S68">
        <v>3.573</v>
      </c>
      <c r="T68">
        <v>89.596000000000004</v>
      </c>
      <c r="U68">
        <v>-14.038</v>
      </c>
      <c r="V68">
        <v>-6.28</v>
      </c>
      <c r="W68">
        <v>16.05</v>
      </c>
      <c r="X68">
        <v>7.8289999999999997</v>
      </c>
      <c r="Y68">
        <v>9.0310000000000006</v>
      </c>
      <c r="Z68">
        <v>6.4039999999999999</v>
      </c>
      <c r="AA68">
        <v>-20.416</v>
      </c>
      <c r="AB68">
        <v>80.103999999999999</v>
      </c>
      <c r="AC68">
        <v>-17.405999999999999</v>
      </c>
      <c r="AD68">
        <v>14.276999999999999</v>
      </c>
      <c r="AE68">
        <v>-3.4769999999999999</v>
      </c>
      <c r="AF68">
        <v>92.59</v>
      </c>
      <c r="AG68">
        <v>-8.7609999999999992</v>
      </c>
      <c r="AH68">
        <v>-8.7609999999999992</v>
      </c>
      <c r="AI68" s="1"/>
      <c r="AJ68" s="1"/>
      <c r="AK68" s="1"/>
      <c r="AL68" s="1"/>
      <c r="AM68" s="1"/>
      <c r="AN68" s="1"/>
      <c r="AO68" s="1"/>
      <c r="AP68" s="1"/>
      <c r="AQ68" s="1"/>
      <c r="AR68" s="1"/>
      <c r="AS68" s="1"/>
      <c r="AT68" s="1"/>
      <c r="AU68" s="1"/>
      <c r="AV68" s="1"/>
      <c r="AW68" s="1"/>
      <c r="AX68" s="1"/>
      <c r="AY68" s="1"/>
      <c r="ALQ68" t="e">
        <v>#N/A</v>
      </c>
    </row>
    <row r="69" spans="1:1005" ht="15" x14ac:dyDescent="0.25">
      <c r="A69" s="111">
        <v>47331</v>
      </c>
      <c r="B69" s="214"/>
      <c r="C69" s="204">
        <v>-28</v>
      </c>
      <c r="D69" s="210">
        <v>-28</v>
      </c>
      <c r="E69">
        <v>-7.1929999999999996</v>
      </c>
      <c r="F69">
        <v>16.890999999999998</v>
      </c>
      <c r="G69">
        <v>-2.3E-2</v>
      </c>
      <c r="H69">
        <v>29.815000000000001</v>
      </c>
      <c r="I69">
        <v>-8.8119999999999994</v>
      </c>
      <c r="J69">
        <v>-6.101</v>
      </c>
      <c r="K69">
        <v>-6.8620000000000001</v>
      </c>
      <c r="L69">
        <v>-7.9740000000000002</v>
      </c>
      <c r="M69">
        <v>-5.0220000000000002</v>
      </c>
      <c r="N69">
        <v>5.6609999999999996</v>
      </c>
      <c r="O69">
        <v>-2.9380000000000002</v>
      </c>
      <c r="P69">
        <v>-3.6539999999999999</v>
      </c>
      <c r="Q69">
        <v>18.702000000000002</v>
      </c>
      <c r="R69">
        <v>2.9510000000000001</v>
      </c>
      <c r="S69">
        <v>12.2</v>
      </c>
      <c r="T69">
        <v>8.1489999999999991</v>
      </c>
      <c r="U69">
        <v>-5.0549999999999997</v>
      </c>
      <c r="V69">
        <v>6.3579999999999997</v>
      </c>
      <c r="W69">
        <v>19.437999999999999</v>
      </c>
      <c r="X69">
        <v>4.9989999999999997</v>
      </c>
      <c r="Y69">
        <v>8.5820000000000007</v>
      </c>
      <c r="Z69">
        <v>8.7279999999999998</v>
      </c>
      <c r="AA69">
        <v>2.4140000000000001</v>
      </c>
      <c r="AB69">
        <v>18.911999999999999</v>
      </c>
      <c r="AC69">
        <v>-3.2440000000000002</v>
      </c>
      <c r="AD69">
        <v>-8.2279999999999998</v>
      </c>
      <c r="AE69">
        <v>1.6539999999999999</v>
      </c>
      <c r="AF69">
        <v>18.626000000000001</v>
      </c>
      <c r="AG69">
        <v>-3.903</v>
      </c>
      <c r="AH69">
        <v>-3.903</v>
      </c>
      <c r="AI69" s="1"/>
      <c r="AJ69" s="1"/>
      <c r="AK69" s="1"/>
      <c r="AL69" s="1"/>
      <c r="AM69" s="1"/>
      <c r="AN69" s="1"/>
      <c r="AO69" s="1"/>
      <c r="AP69" s="1"/>
      <c r="AQ69" s="1"/>
      <c r="AR69" s="1"/>
      <c r="AS69" s="1"/>
      <c r="AT69" s="1"/>
      <c r="AU69" s="1"/>
      <c r="AV69" s="1"/>
      <c r="AW69" s="1"/>
      <c r="AX69" s="1"/>
      <c r="AY69" s="1"/>
      <c r="ALQ69" t="e">
        <v>#N/A</v>
      </c>
    </row>
    <row r="70" spans="1:1005" ht="15" x14ac:dyDescent="0.25">
      <c r="A70" s="111">
        <v>47362</v>
      </c>
      <c r="B70" s="214"/>
      <c r="C70" s="204">
        <v>5</v>
      </c>
      <c r="D70" s="210">
        <v>5</v>
      </c>
      <c r="E70">
        <v>27.783999999999999</v>
      </c>
      <c r="F70">
        <v>52.819000000000003</v>
      </c>
      <c r="G70">
        <v>23.372</v>
      </c>
      <c r="H70">
        <v>35.646000000000001</v>
      </c>
      <c r="I70">
        <v>20.309999999999999</v>
      </c>
      <c r="J70">
        <v>21.489000000000001</v>
      </c>
      <c r="K70">
        <v>13.135</v>
      </c>
      <c r="L70">
        <v>31.367999999999999</v>
      </c>
      <c r="M70">
        <v>39.073999999999998</v>
      </c>
      <c r="N70">
        <v>32.231999999999999</v>
      </c>
      <c r="O70">
        <v>36.695999999999998</v>
      </c>
      <c r="P70">
        <v>54.121000000000002</v>
      </c>
      <c r="Q70">
        <v>39.244999999999997</v>
      </c>
      <c r="R70">
        <v>30.795000000000002</v>
      </c>
      <c r="S70">
        <v>26.201000000000001</v>
      </c>
      <c r="T70">
        <v>37.622999999999998</v>
      </c>
      <c r="U70">
        <v>18.923999999999999</v>
      </c>
      <c r="V70">
        <v>43.07</v>
      </c>
      <c r="W70">
        <v>54.972000000000001</v>
      </c>
      <c r="X70">
        <v>30.448</v>
      </c>
      <c r="Y70">
        <v>31.748000000000001</v>
      </c>
      <c r="Z70">
        <v>31.919</v>
      </c>
      <c r="AA70">
        <v>23.648</v>
      </c>
      <c r="AB70">
        <v>30.843</v>
      </c>
      <c r="AC70">
        <v>25.91</v>
      </c>
      <c r="AD70">
        <v>16.015000000000001</v>
      </c>
      <c r="AE70">
        <v>26.704000000000001</v>
      </c>
      <c r="AF70">
        <v>42.465000000000003</v>
      </c>
      <c r="AG70">
        <v>23.08</v>
      </c>
      <c r="AH70">
        <v>23.08</v>
      </c>
      <c r="AI70" s="1"/>
      <c r="AJ70" s="1"/>
      <c r="AK70" s="1"/>
      <c r="AL70" s="1"/>
      <c r="AM70" s="1"/>
      <c r="AN70" s="1"/>
      <c r="AO70" s="1"/>
      <c r="AP70" s="1"/>
      <c r="AQ70" s="1"/>
      <c r="AR70" s="1"/>
      <c r="AS70" s="1"/>
      <c r="AT70" s="1"/>
      <c r="AU70" s="1"/>
      <c r="AV70" s="1"/>
      <c r="AW70" s="1"/>
      <c r="AX70" s="1"/>
      <c r="AY70" s="1"/>
      <c r="ALQ70" t="e">
        <v>#N/A</v>
      </c>
    </row>
    <row r="71" spans="1:1005" ht="15" x14ac:dyDescent="0.25">
      <c r="A71" s="111"/>
      <c r="B71" s="214"/>
      <c r="C71" s="204"/>
      <c r="D71" s="210"/>
      <c r="AI71" s="1"/>
      <c r="AJ71" s="1"/>
      <c r="AK71" s="1"/>
      <c r="AL71" s="1"/>
      <c r="AM71" s="1"/>
      <c r="AN71" s="1"/>
      <c r="AO71" s="1"/>
      <c r="AP71" s="1"/>
      <c r="AQ71" s="1"/>
      <c r="AR71" s="1"/>
      <c r="AS71" s="1"/>
      <c r="AT71" s="1"/>
      <c r="AU71" s="1"/>
      <c r="AV71" s="1"/>
      <c r="AW71" s="1"/>
      <c r="AX71" s="1"/>
      <c r="AY71" s="1"/>
      <c r="ALQ71" t="e">
        <v>#N/A</v>
      </c>
    </row>
    <row r="72" spans="1:1005" ht="15" x14ac:dyDescent="0.25">
      <c r="A72" s="111"/>
      <c r="B72" s="214"/>
      <c r="C72" s="204"/>
      <c r="D72" s="210"/>
      <c r="AI72" s="1"/>
      <c r="AJ72" s="1"/>
      <c r="AK72" s="1"/>
      <c r="AL72" s="1"/>
      <c r="AM72" s="1"/>
      <c r="AN72" s="1"/>
      <c r="AO72" s="1"/>
      <c r="AP72" s="1"/>
      <c r="AQ72" s="1"/>
      <c r="AR72" s="1"/>
      <c r="AS72" s="1"/>
      <c r="AT72" s="1"/>
      <c r="AU72" s="1"/>
      <c r="AV72" s="1"/>
      <c r="AW72" s="1"/>
      <c r="AX72" s="1"/>
      <c r="AY72" s="1"/>
      <c r="ALQ72" t="e">
        <v>#N/A</v>
      </c>
    </row>
    <row r="73" spans="1:1005" ht="15" x14ac:dyDescent="0.25">
      <c r="A73" s="111"/>
      <c r="B73" s="214"/>
      <c r="C73" s="204"/>
      <c r="D73" s="210"/>
      <c r="AI73" s="1"/>
      <c r="AJ73" s="1"/>
      <c r="AK73" s="1"/>
      <c r="AL73" s="1"/>
      <c r="AM73" s="1"/>
      <c r="AN73" s="1"/>
      <c r="AO73" s="1"/>
      <c r="AP73" s="1"/>
      <c r="AQ73" s="1"/>
      <c r="AR73" s="1"/>
      <c r="AS73" s="1"/>
      <c r="AT73" s="1"/>
      <c r="AU73" s="1"/>
      <c r="AV73" s="1"/>
      <c r="AW73" s="1"/>
      <c r="AX73" s="1"/>
      <c r="AY73" s="1"/>
    </row>
    <row r="74" spans="1:1005" ht="15" x14ac:dyDescent="0.25">
      <c r="A74" s="111"/>
      <c r="B74" s="214"/>
      <c r="C74" s="204"/>
      <c r="D74" s="210"/>
      <c r="AI74" s="1"/>
      <c r="AJ74" s="1"/>
      <c r="AK74" s="1"/>
      <c r="AL74" s="1"/>
      <c r="AM74" s="1"/>
      <c r="AN74" s="1"/>
      <c r="AO74" s="1"/>
      <c r="AP74" s="1"/>
      <c r="AQ74" s="1"/>
      <c r="AR74" s="1"/>
      <c r="AS74" s="1"/>
      <c r="AT74" s="1"/>
      <c r="AU74" s="1"/>
      <c r="AV74" s="1"/>
      <c r="AW74" s="1"/>
      <c r="AX74" s="1"/>
      <c r="AY74" s="1"/>
    </row>
    <row r="75" spans="1:1005" ht="15" x14ac:dyDescent="0.25">
      <c r="A75" s="111"/>
      <c r="B75" s="214"/>
      <c r="C75" s="204"/>
      <c r="D75" s="210"/>
      <c r="AI75" s="1"/>
      <c r="AJ75" s="1"/>
      <c r="AK75" s="1"/>
      <c r="AL75" s="1"/>
      <c r="AM75" s="1"/>
      <c r="AN75" s="1"/>
      <c r="AO75" s="1"/>
      <c r="AP75" s="1"/>
      <c r="AQ75" s="1"/>
      <c r="AR75" s="1"/>
      <c r="AS75" s="1"/>
      <c r="AT75" s="1"/>
      <c r="AU75" s="1"/>
      <c r="AV75" s="1"/>
      <c r="AW75" s="1"/>
      <c r="AX75" s="1"/>
      <c r="AY75" s="1"/>
    </row>
    <row r="76" spans="1:1005" ht="15" x14ac:dyDescent="0.25">
      <c r="A76" s="111"/>
      <c r="B76" s="214"/>
      <c r="C76" s="204"/>
      <c r="D76" s="210"/>
      <c r="AI76" s="1"/>
      <c r="AJ76" s="1"/>
      <c r="AK76" s="1"/>
      <c r="AL76" s="1"/>
      <c r="AM76" s="1"/>
      <c r="AN76" s="1"/>
      <c r="AO76" s="1"/>
      <c r="AP76" s="1"/>
      <c r="AQ76" s="1"/>
      <c r="AR76" s="1"/>
      <c r="AS76" s="1"/>
      <c r="AT76" s="1"/>
      <c r="AU76" s="1"/>
      <c r="AV76" s="1"/>
      <c r="AW76" s="1"/>
      <c r="AX76" s="1"/>
      <c r="AY76" s="1"/>
    </row>
    <row r="77" spans="1:1005" ht="15" x14ac:dyDescent="0.25">
      <c r="A77" s="111"/>
      <c r="B77" s="214"/>
      <c r="C77" s="204"/>
      <c r="D77" s="210"/>
      <c r="AI77" s="1"/>
      <c r="AJ77" s="1"/>
      <c r="AK77" s="1"/>
      <c r="AL77" s="1"/>
      <c r="AM77" s="1"/>
      <c r="AN77" s="1"/>
      <c r="AO77" s="1"/>
      <c r="AP77" s="1"/>
      <c r="AQ77" s="1"/>
      <c r="AR77" s="1"/>
      <c r="AS77" s="1"/>
      <c r="AT77" s="1"/>
      <c r="AU77" s="1"/>
      <c r="AV77" s="1"/>
      <c r="AW77" s="1"/>
      <c r="AX77" s="1"/>
      <c r="AY77" s="1"/>
    </row>
    <row r="78" spans="1:1005" ht="15" x14ac:dyDescent="0.25">
      <c r="A78" s="111"/>
      <c r="B78" s="214"/>
      <c r="C78" s="204"/>
      <c r="D78" s="210"/>
      <c r="AI78" s="1"/>
      <c r="AJ78" s="1"/>
      <c r="AK78" s="1"/>
      <c r="AL78" s="1"/>
      <c r="AM78" s="1"/>
      <c r="AN78" s="1"/>
      <c r="AO78" s="1"/>
      <c r="AP78" s="1"/>
      <c r="AQ78" s="1"/>
      <c r="AR78" s="1"/>
      <c r="AS78" s="1"/>
      <c r="AT78" s="1"/>
      <c r="AU78" s="1"/>
      <c r="AV78" s="1"/>
      <c r="AW78" s="1"/>
      <c r="AX78" s="1"/>
      <c r="AY78" s="1"/>
    </row>
    <row r="79" spans="1:1005" ht="15" x14ac:dyDescent="0.25">
      <c r="A79" s="111"/>
      <c r="B79" s="214"/>
      <c r="C79" s="204"/>
      <c r="D79" s="210"/>
      <c r="AI79" s="1"/>
      <c r="AJ79" s="1"/>
      <c r="AK79" s="1"/>
      <c r="AL79" s="1"/>
      <c r="AM79" s="1"/>
      <c r="AN79" s="1"/>
      <c r="AO79" s="1"/>
      <c r="AP79" s="1"/>
      <c r="AQ79" s="1"/>
      <c r="AR79" s="1"/>
      <c r="AS79" s="1"/>
      <c r="AT79" s="1"/>
      <c r="AU79" s="1"/>
      <c r="AV79" s="1"/>
      <c r="AW79" s="1"/>
      <c r="AX79" s="1"/>
      <c r="AY79" s="1"/>
    </row>
    <row r="80" spans="1:1005" ht="15" x14ac:dyDescent="0.25">
      <c r="A80" s="111"/>
      <c r="B80" s="214"/>
      <c r="C80" s="204"/>
      <c r="D80" s="210"/>
      <c r="AI80" s="1"/>
      <c r="AJ80" s="1"/>
      <c r="AK80" s="1"/>
      <c r="AL80" s="1"/>
      <c r="AM80" s="1"/>
      <c r="AN80" s="1"/>
      <c r="AO80" s="1"/>
      <c r="AP80" s="1"/>
      <c r="AQ80" s="1"/>
      <c r="AR80" s="1"/>
      <c r="AS80" s="1"/>
      <c r="AT80" s="1"/>
      <c r="AU80" s="1"/>
      <c r="AV80" s="1"/>
      <c r="AW80" s="1"/>
      <c r="AX80" s="1"/>
      <c r="AY80" s="1"/>
    </row>
    <row r="81" spans="1:4" ht="12.75" customHeight="1" x14ac:dyDescent="0.25">
      <c r="A81" s="111"/>
      <c r="B81" s="214"/>
      <c r="C81" s="204"/>
      <c r="D81" s="210"/>
    </row>
    <row r="82" spans="1:4" ht="12.75" customHeight="1" x14ac:dyDescent="0.25">
      <c r="A82" s="111"/>
      <c r="B82" s="214"/>
      <c r="C82" s="204"/>
      <c r="D82" s="210"/>
    </row>
    <row r="83" spans="1:4" ht="12.75" customHeight="1" x14ac:dyDescent="0.25">
      <c r="A83" s="111"/>
      <c r="B83" s="214"/>
      <c r="C83" s="204"/>
      <c r="D83" s="210"/>
    </row>
    <row r="84" spans="1:4" ht="12.75" customHeight="1" x14ac:dyDescent="0.25">
      <c r="A84" s="111"/>
      <c r="B84" s="214"/>
      <c r="C84" s="204"/>
      <c r="D84" s="210"/>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tabSelected="1" workbookViewId="0">
      <selection activeCell="C4" sqref="C4"/>
    </sheetView>
  </sheetViews>
  <sheetFormatPr defaultColWidth="18.7109375" defaultRowHeight="12.75" customHeight="1" x14ac:dyDescent="0.25"/>
  <cols>
    <col min="1" max="2" width="9.28515625" customWidth="1"/>
    <col min="3" max="3" width="9.7109375" bestFit="1" customWidth="1"/>
    <col min="4" max="54" width="9.28515625" customWidth="1"/>
  </cols>
  <sheetData>
    <row r="1" spans="1:51" ht="15" x14ac:dyDescent="0.25">
      <c r="A1" s="119"/>
      <c r="B1" s="265"/>
      <c r="C1" s="265"/>
      <c r="D1" s="265"/>
      <c r="E1" s="265"/>
      <c r="F1" s="265"/>
      <c r="G1" s="265"/>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
      <c r="AJ1" s="2"/>
      <c r="AK1" s="2"/>
      <c r="AL1" s="2"/>
      <c r="AM1" s="2"/>
    </row>
    <row r="2" spans="1:51" ht="15" x14ac:dyDescent="0.25">
      <c r="A2" s="119"/>
      <c r="B2" s="119" t="s">
        <v>46</v>
      </c>
      <c r="C2" s="119" t="s">
        <v>45</v>
      </c>
      <c r="D2" s="119" t="s">
        <v>47</v>
      </c>
      <c r="E2" s="119">
        <v>1991</v>
      </c>
      <c r="F2" s="119">
        <v>1992</v>
      </c>
      <c r="G2" s="119">
        <v>1993</v>
      </c>
      <c r="H2" s="119">
        <v>1994</v>
      </c>
      <c r="I2" s="119">
        <v>1995</v>
      </c>
      <c r="J2" s="119">
        <v>1996</v>
      </c>
      <c r="K2" s="119">
        <v>1997</v>
      </c>
      <c r="L2" s="119">
        <v>1998</v>
      </c>
      <c r="M2" s="119">
        <v>1999</v>
      </c>
      <c r="N2" s="119">
        <v>2000</v>
      </c>
      <c r="O2" s="119">
        <v>2001</v>
      </c>
      <c r="P2" s="119">
        <v>2002</v>
      </c>
      <c r="Q2" s="119">
        <v>2003</v>
      </c>
      <c r="R2" s="119">
        <v>2004</v>
      </c>
      <c r="S2" s="119">
        <v>2005</v>
      </c>
      <c r="T2" s="119">
        <v>2006</v>
      </c>
      <c r="U2" s="119">
        <v>2007</v>
      </c>
      <c r="V2" s="119">
        <v>2008</v>
      </c>
      <c r="W2" s="119">
        <v>2009</v>
      </c>
      <c r="X2" s="119">
        <v>2010</v>
      </c>
      <c r="Y2" s="119">
        <v>2011</v>
      </c>
      <c r="Z2" s="119">
        <v>2012</v>
      </c>
      <c r="AA2" s="119">
        <v>2013</v>
      </c>
      <c r="AB2" s="119">
        <v>2014</v>
      </c>
      <c r="AC2" s="119">
        <v>2015</v>
      </c>
      <c r="AD2" s="119">
        <v>2016</v>
      </c>
      <c r="AE2" s="140">
        <v>2017</v>
      </c>
      <c r="AF2" s="119">
        <v>2018</v>
      </c>
      <c r="AG2" s="119">
        <v>2019</v>
      </c>
      <c r="AH2" s="119">
        <v>2020</v>
      </c>
      <c r="AI2" s="2"/>
      <c r="AJ2" s="2"/>
      <c r="AK2" s="2"/>
      <c r="AL2" s="2"/>
      <c r="AM2" s="2"/>
      <c r="AN2" s="2"/>
      <c r="AO2" s="2"/>
      <c r="AP2" s="2"/>
      <c r="AQ2" s="2"/>
      <c r="AR2" s="2"/>
      <c r="AS2" s="2"/>
    </row>
    <row r="3" spans="1:51" ht="15" x14ac:dyDescent="0.25">
      <c r="A3" s="119"/>
      <c r="B3" s="119" t="s">
        <v>63</v>
      </c>
      <c r="C3" s="119" t="s">
        <v>64</v>
      </c>
      <c r="D3" s="119" t="s">
        <v>65</v>
      </c>
      <c r="E3" s="119" t="s">
        <v>66</v>
      </c>
      <c r="F3" s="119" t="s">
        <v>67</v>
      </c>
      <c r="G3" s="119" t="s">
        <v>68</v>
      </c>
      <c r="H3" s="119" t="s">
        <v>69</v>
      </c>
      <c r="I3" s="119" t="s">
        <v>70</v>
      </c>
      <c r="J3" s="119" t="s">
        <v>71</v>
      </c>
      <c r="K3" s="119" t="s">
        <v>72</v>
      </c>
      <c r="L3" s="119" t="s">
        <v>73</v>
      </c>
      <c r="M3" s="119" t="s">
        <v>74</v>
      </c>
      <c r="N3" s="119" t="s">
        <v>75</v>
      </c>
      <c r="O3" s="119" t="s">
        <v>76</v>
      </c>
      <c r="P3" s="119" t="s">
        <v>77</v>
      </c>
      <c r="Q3" s="119" t="s">
        <v>78</v>
      </c>
      <c r="R3" s="119" t="s">
        <v>79</v>
      </c>
      <c r="S3" s="119" t="s">
        <v>80</v>
      </c>
      <c r="T3" s="119" t="s">
        <v>81</v>
      </c>
      <c r="U3" s="119" t="s">
        <v>82</v>
      </c>
      <c r="V3" s="119" t="s">
        <v>83</v>
      </c>
      <c r="W3" s="119" t="s">
        <v>84</v>
      </c>
      <c r="X3" s="119" t="s">
        <v>85</v>
      </c>
      <c r="Y3" s="119" t="s">
        <v>86</v>
      </c>
      <c r="Z3" s="119" t="s">
        <v>87</v>
      </c>
      <c r="AA3" s="119" t="s">
        <v>88</v>
      </c>
      <c r="AB3" s="119" t="s">
        <v>89</v>
      </c>
      <c r="AC3" s="119" t="s">
        <v>90</v>
      </c>
      <c r="AD3" s="119" t="s">
        <v>91</v>
      </c>
      <c r="AE3" s="119" t="s">
        <v>92</v>
      </c>
      <c r="AF3" s="119" t="s">
        <v>93</v>
      </c>
      <c r="AG3" s="119" t="s">
        <v>94</v>
      </c>
      <c r="AH3" s="119" t="s">
        <v>95</v>
      </c>
      <c r="AI3" s="2"/>
      <c r="AJ3" s="2"/>
      <c r="AK3" s="2"/>
      <c r="AL3" s="2"/>
      <c r="AM3" s="2"/>
      <c r="AN3" s="2"/>
      <c r="AO3" s="2"/>
      <c r="AP3" s="2"/>
      <c r="AQ3" s="2"/>
      <c r="AR3" s="2"/>
      <c r="AS3" s="2"/>
    </row>
    <row r="4" spans="1:51" ht="15" x14ac:dyDescent="0.25">
      <c r="A4" s="142">
        <f>YampaRiverInflow.TotalOutflow!A4</f>
        <v>45352</v>
      </c>
      <c r="B4" s="232"/>
      <c r="C4" s="86">
        <v>27.904</v>
      </c>
      <c r="D4" s="231">
        <v>76.022000000000006</v>
      </c>
      <c r="E4" s="8">
        <f ca="1">INDEX(INDIRECT("AboveMeadLocal_"&amp;E$2+YEAR($A4)-YEAR($A$4)),MONTH($A4))</f>
        <v>37.985829999999993</v>
      </c>
      <c r="F4" s="8">
        <f t="shared" ref="F4:AH12" ca="1" si="0">INDEX(INDIRECT("AboveMeadLocal_"&amp;F$2+YEAR($A4)-YEAR($A$4)),MONTH($A4))</f>
        <v>23.852601999999997</v>
      </c>
      <c r="G4" s="8">
        <f t="shared" ca="1" si="0"/>
        <v>33.571293999999995</v>
      </c>
      <c r="H4" s="8">
        <f t="shared" ca="1" si="0"/>
        <v>18.785719999999998</v>
      </c>
      <c r="I4" s="8">
        <f t="shared" ca="1" si="0"/>
        <v>66.418819999999997</v>
      </c>
      <c r="J4" s="8">
        <f t="shared" ca="1" si="0"/>
        <v>7.6782579999999996</v>
      </c>
      <c r="K4" s="8">
        <f t="shared" ca="1" si="0"/>
        <v>63.272730000000003</v>
      </c>
      <c r="L4" s="8">
        <f t="shared" ca="1" si="0"/>
        <v>48.99174</v>
      </c>
      <c r="M4" s="8">
        <f t="shared" ca="1" si="0"/>
        <v>19.834709999999998</v>
      </c>
      <c r="N4" s="8">
        <f t="shared" ca="1" si="0"/>
        <v>54.009920000000001</v>
      </c>
      <c r="O4" s="8">
        <f t="shared" ca="1" si="0"/>
        <v>55.160330000000002</v>
      </c>
      <c r="P4" s="8">
        <f t="shared" ca="1" si="0"/>
        <v>23.22645</v>
      </c>
      <c r="Q4" s="8">
        <f t="shared" ca="1" si="0"/>
        <v>42.842980000000004</v>
      </c>
      <c r="R4" s="8">
        <f t="shared" ca="1" si="0"/>
        <v>27.59008</v>
      </c>
      <c r="S4" s="8">
        <f t="shared" ca="1" si="0"/>
        <v>69.104129999999998</v>
      </c>
      <c r="T4" s="8">
        <f t="shared" ca="1" si="0"/>
        <v>49.190080000000002</v>
      </c>
      <c r="U4" s="8">
        <f t="shared" ca="1" si="0"/>
        <v>44.628099999999996</v>
      </c>
      <c r="V4" s="8">
        <f t="shared" ca="1" si="0"/>
        <v>82.373550000000009</v>
      </c>
      <c r="W4" s="8">
        <f t="shared" ca="1" si="0"/>
        <v>74.04258999999999</v>
      </c>
      <c r="X4" s="8">
        <f t="shared" ca="1" si="0"/>
        <v>59.404600000000002</v>
      </c>
      <c r="Y4" s="8">
        <f t="shared" ca="1" si="0"/>
        <v>42.445689999999999</v>
      </c>
      <c r="Z4" s="8">
        <f t="shared" ca="1" si="0"/>
        <v>22.21454</v>
      </c>
      <c r="AA4" s="8">
        <f t="shared" ca="1" si="0"/>
        <v>58.769889999999997</v>
      </c>
      <c r="AB4" s="8">
        <f t="shared" ca="1" si="0"/>
        <v>31.517060000000001</v>
      </c>
      <c r="AC4" s="8">
        <f t="shared" ca="1" si="0"/>
        <v>41.176480000000005</v>
      </c>
      <c r="AD4" s="8">
        <f t="shared" ca="1" si="0"/>
        <v>36.615409999999905</v>
      </c>
      <c r="AE4" s="8">
        <f t="shared" ca="1" si="0"/>
        <v>63.888529999999896</v>
      </c>
      <c r="AF4" s="8">
        <f t="shared" ca="1" si="0"/>
        <v>26.578900000000001</v>
      </c>
      <c r="AG4" s="8">
        <f t="shared" ca="1" si="0"/>
        <v>124.9605</v>
      </c>
      <c r="AH4" s="8">
        <f t="shared" ca="1" si="0"/>
        <v>70.0175499999999</v>
      </c>
      <c r="AI4" s="8"/>
      <c r="AJ4" s="8"/>
      <c r="AK4" s="8"/>
      <c r="AL4" s="8"/>
      <c r="AM4" s="8"/>
      <c r="AN4" s="1"/>
      <c r="AO4" s="1"/>
      <c r="AP4" s="1"/>
      <c r="AQ4" s="1"/>
      <c r="AR4" s="1"/>
      <c r="AS4" s="1"/>
      <c r="AT4" s="1"/>
      <c r="AU4" s="1"/>
      <c r="AV4" s="1"/>
      <c r="AW4" s="1"/>
      <c r="AX4" s="1"/>
      <c r="AY4" s="1"/>
    </row>
    <row r="5" spans="1:51" ht="15" x14ac:dyDescent="0.25">
      <c r="A5" s="142">
        <f>YampaRiverInflow.TotalOutflow!A5</f>
        <v>45383</v>
      </c>
      <c r="B5" s="232"/>
      <c r="C5" s="86">
        <v>26.388999999999999</v>
      </c>
      <c r="D5" s="231">
        <v>52.514000000000003</v>
      </c>
      <c r="E5" s="8">
        <v>41.938178000000001</v>
      </c>
      <c r="F5" s="8">
        <v>40.074694000000001</v>
      </c>
      <c r="G5" s="8">
        <v>1.3631199999999954</v>
      </c>
      <c r="H5" s="8">
        <v>-2.5694920000000012</v>
      </c>
      <c r="I5" s="8">
        <v>-26.212883999999999</v>
      </c>
      <c r="J5" s="8">
        <v>3.6764540000000014</v>
      </c>
      <c r="K5" s="8">
        <v>29.157019999999999</v>
      </c>
      <c r="L5" s="8">
        <v>70.294210000000007</v>
      </c>
      <c r="M5" s="8">
        <v>23.60331</v>
      </c>
      <c r="N5" s="8">
        <v>16.8</v>
      </c>
      <c r="O5" s="8">
        <v>35.028100000000002</v>
      </c>
      <c r="P5" s="8">
        <v>13.62645</v>
      </c>
      <c r="Q5" s="8">
        <v>32.747109999999999</v>
      </c>
      <c r="R5" s="8">
        <v>39.133879999999998</v>
      </c>
      <c r="S5" s="8">
        <v>90.902479999999997</v>
      </c>
      <c r="T5" s="8">
        <v>33.758679999999998</v>
      </c>
      <c r="U5" s="8">
        <v>33.699169999999995</v>
      </c>
      <c r="V5" s="8">
        <v>29.79214</v>
      </c>
      <c r="W5" s="8">
        <v>43.080640000000002</v>
      </c>
      <c r="X5" s="8">
        <v>88.700450000000004</v>
      </c>
      <c r="Y5" s="8">
        <v>43.635820000000002</v>
      </c>
      <c r="Z5" s="8">
        <v>17.01784</v>
      </c>
      <c r="AA5" s="8">
        <v>26.498860000000001</v>
      </c>
      <c r="AB5" s="8">
        <v>22.988139999999998</v>
      </c>
      <c r="AC5" s="8">
        <v>25.348419999999997</v>
      </c>
      <c r="AD5" s="8">
        <v>31.934349999999899</v>
      </c>
      <c r="AE5" s="8">
        <v>40.2452100000001</v>
      </c>
      <c r="AF5" s="8">
        <v>24.198700000000002</v>
      </c>
      <c r="AG5" s="8">
        <v>43.240300000000097</v>
      </c>
      <c r="AH5" s="8">
        <v>39.828680000000105</v>
      </c>
      <c r="AI5" s="7"/>
      <c r="AJ5" s="7"/>
      <c r="AK5" s="7"/>
      <c r="AL5" s="7"/>
      <c r="AM5" s="7"/>
      <c r="AN5" s="1"/>
      <c r="AO5" s="1"/>
      <c r="AP5" s="1"/>
      <c r="AQ5" s="1"/>
      <c r="AR5" s="1"/>
      <c r="AS5" s="1"/>
      <c r="AT5" s="1"/>
      <c r="AU5" s="1"/>
      <c r="AV5" s="1"/>
      <c r="AW5" s="1"/>
      <c r="AX5" s="1"/>
      <c r="AY5" s="1"/>
    </row>
    <row r="6" spans="1:51" ht="15" x14ac:dyDescent="0.25">
      <c r="A6" s="142">
        <f>YampaRiverInflow.TotalOutflow!A6</f>
        <v>45413</v>
      </c>
      <c r="B6" s="232"/>
      <c r="C6" s="86">
        <v>7.2990000000000004</v>
      </c>
      <c r="D6" s="231">
        <v>23.488</v>
      </c>
      <c r="E6" s="8">
        <v>24.659790000000001</v>
      </c>
      <c r="F6" s="8">
        <v>21.803582000000002</v>
      </c>
      <c r="G6" s="8">
        <v>0.19014400000000023</v>
      </c>
      <c r="H6" s="8">
        <v>-5.5054859999999994</v>
      </c>
      <c r="I6" s="8">
        <v>-26.211384000000006</v>
      </c>
      <c r="J6" s="8">
        <v>7.738929999999999</v>
      </c>
      <c r="K6" s="8">
        <v>15.471069999999999</v>
      </c>
      <c r="L6" s="8">
        <v>41.137190000000004</v>
      </c>
      <c r="M6" s="8">
        <v>13.289260000000001</v>
      </c>
      <c r="N6" s="8">
        <v>27.570250000000001</v>
      </c>
      <c r="O6" s="8">
        <v>34.690910000000002</v>
      </c>
      <c r="P6" s="8">
        <v>21.163640000000001</v>
      </c>
      <c r="Q6" s="8">
        <v>23.543800000000001</v>
      </c>
      <c r="R6" s="8">
        <v>34.333880000000001</v>
      </c>
      <c r="S6" s="8">
        <v>67.140500000000003</v>
      </c>
      <c r="T6" s="8">
        <v>34.274380000000001</v>
      </c>
      <c r="U6" s="8">
        <v>36.813220000000001</v>
      </c>
      <c r="V6" s="8">
        <v>20.429749999999999</v>
      </c>
      <c r="W6" s="8">
        <v>51.173209999999997</v>
      </c>
      <c r="X6" s="8">
        <v>36.138489999999997</v>
      </c>
      <c r="Y6" s="8">
        <v>21.024139999999999</v>
      </c>
      <c r="Z6" s="8">
        <v>18.545120000000001</v>
      </c>
      <c r="AA6" s="8">
        <v>27.252549999999999</v>
      </c>
      <c r="AB6" s="8">
        <v>27.252610000000001</v>
      </c>
      <c r="AC6" s="8">
        <v>28.958279999999998</v>
      </c>
      <c r="AD6" s="8">
        <v>32.1327</v>
      </c>
      <c r="AE6" s="8">
        <v>29.573979999999999</v>
      </c>
      <c r="AF6" s="8">
        <v>26.281370000000102</v>
      </c>
      <c r="AG6" s="8">
        <v>27.570650000000001</v>
      </c>
      <c r="AH6" s="8">
        <v>23.583810000000099</v>
      </c>
      <c r="AI6" s="7"/>
      <c r="AJ6" s="7"/>
      <c r="AK6" s="7"/>
      <c r="AL6" s="7"/>
      <c r="AM6" s="7"/>
      <c r="AN6" s="1"/>
      <c r="AO6" s="1"/>
      <c r="AP6" s="1"/>
      <c r="AQ6" s="1"/>
      <c r="AR6" s="1"/>
      <c r="AS6" s="1"/>
      <c r="AT6" s="1"/>
      <c r="AU6" s="1"/>
      <c r="AV6" s="1"/>
      <c r="AW6" s="1"/>
      <c r="AX6" s="1"/>
      <c r="AY6" s="1"/>
    </row>
    <row r="7" spans="1:51" ht="15" x14ac:dyDescent="0.25">
      <c r="A7" s="142">
        <f>YampaRiverInflow.TotalOutflow!A7</f>
        <v>45444</v>
      </c>
      <c r="B7" s="232"/>
      <c r="C7" s="86">
        <v>-8.9860000000000007</v>
      </c>
      <c r="D7" s="231">
        <v>25.555</v>
      </c>
      <c r="E7" s="8">
        <v>3.4259199999999983</v>
      </c>
      <c r="F7" s="8">
        <v>8.1729199999999995</v>
      </c>
      <c r="G7" s="8">
        <v>12.473674000000001</v>
      </c>
      <c r="H7" s="8">
        <v>1.061094</v>
      </c>
      <c r="I7" s="8">
        <v>22.368065999999995</v>
      </c>
      <c r="J7" s="8">
        <v>-1.3633040000000001</v>
      </c>
      <c r="K7" s="8">
        <v>31.73554</v>
      </c>
      <c r="L7" s="8">
        <v>15.272729999999999</v>
      </c>
      <c r="M7" s="8">
        <v>13.68595</v>
      </c>
      <c r="N7" s="8">
        <v>32.07273</v>
      </c>
      <c r="O7" s="8">
        <v>48.238019999999999</v>
      </c>
      <c r="P7" s="8">
        <v>6.5057900000000002</v>
      </c>
      <c r="Q7" s="8">
        <v>14.280989999999999</v>
      </c>
      <c r="R7" s="8">
        <v>20.826450000000001</v>
      </c>
      <c r="S7" s="8">
        <v>11.9405</v>
      </c>
      <c r="T7" s="8">
        <v>14.67769</v>
      </c>
      <c r="U7" s="8">
        <v>31.73554</v>
      </c>
      <c r="V7" s="8">
        <v>13.4876</v>
      </c>
      <c r="W7" s="8">
        <v>35.543419999999998</v>
      </c>
      <c r="X7" s="8">
        <v>23.741799999999998</v>
      </c>
      <c r="Y7" s="8">
        <v>24.39593</v>
      </c>
      <c r="Z7" s="8">
        <v>22.730180000000001</v>
      </c>
      <c r="AA7" s="8">
        <v>25.189630000000001</v>
      </c>
      <c r="AB7" s="8">
        <v>26.0823</v>
      </c>
      <c r="AC7" s="8">
        <v>25.58633</v>
      </c>
      <c r="AD7" s="8">
        <v>28.562399999999901</v>
      </c>
      <c r="AE7" s="8">
        <v>24.3970500000001</v>
      </c>
      <c r="AF7" s="8">
        <v>26.578900000000001</v>
      </c>
      <c r="AG7" s="8">
        <v>24.000349999999901</v>
      </c>
      <c r="AH7" s="8">
        <v>22.730910000000101</v>
      </c>
      <c r="AI7" s="7"/>
      <c r="AJ7" s="7"/>
      <c r="AK7" s="7"/>
      <c r="AL7" s="7"/>
      <c r="AM7" s="7"/>
      <c r="AN7" s="1"/>
      <c r="AO7" s="1"/>
      <c r="AP7" s="1"/>
      <c r="AQ7" s="1"/>
      <c r="AR7" s="1"/>
      <c r="AS7" s="1"/>
      <c r="AT7" s="1"/>
      <c r="AU7" s="1"/>
      <c r="AV7" s="1"/>
      <c r="AW7" s="1"/>
      <c r="AX7" s="1"/>
      <c r="AY7" s="1"/>
    </row>
    <row r="8" spans="1:51" ht="15" x14ac:dyDescent="0.25">
      <c r="A8" s="142">
        <f>YampaRiverInflow.TotalOutflow!A8</f>
        <v>45474</v>
      </c>
      <c r="B8" s="232"/>
      <c r="C8" s="86">
        <v>10.678000000000001</v>
      </c>
      <c r="D8" s="231">
        <v>36.734000000000002</v>
      </c>
      <c r="E8" s="8">
        <v>-0.52760200000000035</v>
      </c>
      <c r="F8" s="8">
        <v>14.445949999999996</v>
      </c>
      <c r="G8" s="8">
        <v>-5.4029160000000003</v>
      </c>
      <c r="H8" s="8">
        <v>-9.1989860000000014</v>
      </c>
      <c r="I8" s="8">
        <v>30.872809999999998</v>
      </c>
      <c r="J8" s="8">
        <v>7.8308159999999951</v>
      </c>
      <c r="K8" s="8">
        <v>31.933880000000002</v>
      </c>
      <c r="L8" s="8">
        <v>33.12397</v>
      </c>
      <c r="M8" s="8">
        <v>30.347110000000001</v>
      </c>
      <c r="N8" s="8">
        <v>21.12397</v>
      </c>
      <c r="O8" s="8">
        <v>19.953720000000001</v>
      </c>
      <c r="P8" s="8">
        <v>10.1157</v>
      </c>
      <c r="Q8" s="8">
        <v>17.2562</v>
      </c>
      <c r="R8" s="8">
        <v>39.272730000000003</v>
      </c>
      <c r="S8" s="8">
        <v>21.024789999999999</v>
      </c>
      <c r="T8" s="8">
        <v>21.223140000000001</v>
      </c>
      <c r="U8" s="8">
        <v>45.421489999999999</v>
      </c>
      <c r="V8" s="8">
        <v>28.760330000000003</v>
      </c>
      <c r="W8" s="8">
        <v>28.164830000000002</v>
      </c>
      <c r="X8" s="8">
        <v>29.156560000000002</v>
      </c>
      <c r="Y8" s="8">
        <v>31.536360000000002</v>
      </c>
      <c r="Z8" s="8">
        <v>26.379669999999997</v>
      </c>
      <c r="AA8" s="8">
        <v>61.685449999999996</v>
      </c>
      <c r="AB8" s="8">
        <v>29.156569999999999</v>
      </c>
      <c r="AC8" s="8">
        <v>33.520060000000001</v>
      </c>
      <c r="AD8" s="8">
        <v>26.182200000000002</v>
      </c>
      <c r="AE8" s="8">
        <v>32.1327</v>
      </c>
      <c r="AF8" s="8">
        <v>49.587499999999999</v>
      </c>
      <c r="AG8" s="8">
        <v>22.016849999999998</v>
      </c>
      <c r="AH8" s="8">
        <v>23.603650000000101</v>
      </c>
      <c r="AI8" s="7"/>
      <c r="AJ8" s="7"/>
      <c r="AK8" s="7"/>
      <c r="AL8" s="7"/>
      <c r="AM8" s="7"/>
      <c r="AN8" s="1"/>
      <c r="AO8" s="1"/>
      <c r="AP8" s="1"/>
      <c r="AQ8" s="1"/>
      <c r="AR8" s="1"/>
      <c r="AS8" s="1"/>
      <c r="AT8" s="1"/>
      <c r="AU8" s="1"/>
      <c r="AV8" s="1"/>
      <c r="AW8" s="1"/>
      <c r="AX8" s="1"/>
      <c r="AY8" s="1"/>
    </row>
    <row r="9" spans="1:51" ht="15" x14ac:dyDescent="0.25">
      <c r="A9" s="142">
        <f>YampaRiverInflow.TotalOutflow!A9</f>
        <v>45505</v>
      </c>
      <c r="B9" s="232"/>
      <c r="C9" s="86">
        <v>43.854999999999997</v>
      </c>
      <c r="D9" s="231">
        <v>56.591999999999999</v>
      </c>
      <c r="E9" s="8">
        <v>15.498979999999996</v>
      </c>
      <c r="F9" s="8">
        <v>39.663323999999996</v>
      </c>
      <c r="G9" s="8">
        <v>-27.475497999999998</v>
      </c>
      <c r="H9" s="8">
        <v>-21.766008000000003</v>
      </c>
      <c r="I9" s="8">
        <v>29.917686</v>
      </c>
      <c r="J9" s="8">
        <v>25.019824</v>
      </c>
      <c r="K9" s="8">
        <v>50.280989999999996</v>
      </c>
      <c r="L9" s="8">
        <v>20.826450000000001</v>
      </c>
      <c r="M9" s="8">
        <v>44.033059999999999</v>
      </c>
      <c r="N9" s="8">
        <v>23.404959999999999</v>
      </c>
      <c r="O9" s="8">
        <v>52.066120000000005</v>
      </c>
      <c r="P9" s="8">
        <v>17.851240000000001</v>
      </c>
      <c r="Q9" s="8">
        <v>42.049589999999995</v>
      </c>
      <c r="R9" s="8">
        <v>50.578510000000001</v>
      </c>
      <c r="S9" s="8">
        <v>28.36364</v>
      </c>
      <c r="T9" s="8">
        <v>66.446280000000002</v>
      </c>
      <c r="U9" s="8">
        <v>91.636359999999996</v>
      </c>
      <c r="V9" s="8">
        <v>39.272730000000003</v>
      </c>
      <c r="W9" s="8">
        <v>23.60284</v>
      </c>
      <c r="X9" s="8">
        <v>91.04083</v>
      </c>
      <c r="Y9" s="8">
        <v>36.693379999999998</v>
      </c>
      <c r="Z9" s="8">
        <v>68.607789999999994</v>
      </c>
      <c r="AA9" s="8">
        <v>66.842500000000001</v>
      </c>
      <c r="AB9" s="8">
        <v>41.057389999999998</v>
      </c>
      <c r="AC9" s="8">
        <v>44.429290000000002</v>
      </c>
      <c r="AD9" s="8">
        <v>41.851849999999999</v>
      </c>
      <c r="AE9" s="8">
        <v>40.265050000000002</v>
      </c>
      <c r="AF9" s="8">
        <v>38.876599999999996</v>
      </c>
      <c r="AG9" s="8">
        <v>29.55415</v>
      </c>
      <c r="AH9" s="8">
        <v>23.603649999999899</v>
      </c>
      <c r="AI9" s="7"/>
      <c r="AJ9" s="7"/>
      <c r="AK9" s="7"/>
      <c r="AL9" s="7"/>
      <c r="AM9" s="7"/>
      <c r="AN9" s="1"/>
      <c r="AO9" s="1"/>
      <c r="AP9" s="1"/>
      <c r="AQ9" s="1"/>
      <c r="AR9" s="1"/>
      <c r="AS9" s="1"/>
      <c r="AT9" s="1"/>
      <c r="AU9" s="1"/>
      <c r="AV9" s="1"/>
      <c r="AW9" s="1"/>
      <c r="AX9" s="1"/>
      <c r="AY9" s="1"/>
    </row>
    <row r="10" spans="1:51" ht="15" x14ac:dyDescent="0.25">
      <c r="A10" s="142">
        <f>YampaRiverInflow.TotalOutflow!A10</f>
        <v>45536</v>
      </c>
      <c r="B10" s="232"/>
      <c r="C10" s="86">
        <v>42.279000000000003</v>
      </c>
      <c r="D10" s="231">
        <v>36.896999999999998</v>
      </c>
      <c r="E10" s="8">
        <v>19.180725999999996</v>
      </c>
      <c r="F10" s="8">
        <v>38.334448000000002</v>
      </c>
      <c r="G10" s="8">
        <v>-11.254766</v>
      </c>
      <c r="H10" s="8">
        <v>-1.109622000000003</v>
      </c>
      <c r="I10" s="8">
        <v>14.515779999999999</v>
      </c>
      <c r="J10" s="8">
        <v>21.008659999999999</v>
      </c>
      <c r="K10" s="8">
        <v>59.246279999999999</v>
      </c>
      <c r="L10" s="8">
        <v>36.099170000000001</v>
      </c>
      <c r="M10" s="8">
        <v>49.190080000000002</v>
      </c>
      <c r="N10" s="8">
        <v>39.133879999999998</v>
      </c>
      <c r="O10" s="8">
        <v>48.456199999999995</v>
      </c>
      <c r="P10" s="8">
        <v>103.95372</v>
      </c>
      <c r="Q10" s="8">
        <v>34.373550000000002</v>
      </c>
      <c r="R10" s="8">
        <v>57.381819999999998</v>
      </c>
      <c r="S10" s="8">
        <v>38.360330000000005</v>
      </c>
      <c r="T10" s="8">
        <v>50.87603</v>
      </c>
      <c r="U10" s="8">
        <v>33.83802</v>
      </c>
      <c r="V10" s="8">
        <v>38.677690000000005</v>
      </c>
      <c r="W10" s="8">
        <v>28.363289999999999</v>
      </c>
      <c r="X10" s="8">
        <v>44.250949999999996</v>
      </c>
      <c r="Y10" s="8">
        <v>41.255660000000006</v>
      </c>
      <c r="Z10" s="8">
        <v>47.999720000000003</v>
      </c>
      <c r="AA10" s="8">
        <v>78.703759999999988</v>
      </c>
      <c r="AB10" s="8">
        <v>38.875680000000003</v>
      </c>
      <c r="AC10" s="8">
        <v>32.726860000000002</v>
      </c>
      <c r="AD10" s="8">
        <v>30.744250000000001</v>
      </c>
      <c r="AE10" s="8">
        <v>24.1193600000001</v>
      </c>
      <c r="AF10" s="8">
        <v>44.628749999999897</v>
      </c>
      <c r="AG10" s="8">
        <v>21.9771800000001</v>
      </c>
      <c r="AH10" s="8">
        <v>24.040019999999899</v>
      </c>
      <c r="AI10" s="7"/>
      <c r="AJ10" s="7"/>
      <c r="AK10" s="7"/>
      <c r="AL10" s="7"/>
      <c r="AM10" s="7"/>
      <c r="AN10" s="1"/>
      <c r="AO10" s="1"/>
      <c r="AP10" s="1"/>
      <c r="AQ10" s="1"/>
      <c r="AR10" s="1"/>
      <c r="AS10" s="1"/>
      <c r="AT10" s="1"/>
      <c r="AU10" s="1"/>
      <c r="AV10" s="1"/>
      <c r="AW10" s="1"/>
      <c r="AX10" s="1"/>
      <c r="AY10" s="1"/>
    </row>
    <row r="11" spans="1:51" ht="15" x14ac:dyDescent="0.25">
      <c r="A11" s="142">
        <f>YampaRiverInflow.TotalOutflow!A11</f>
        <v>45566</v>
      </c>
      <c r="B11" s="232"/>
      <c r="C11" s="86">
        <v>35.32</v>
      </c>
      <c r="D11" s="231">
        <v>35.139000000000003</v>
      </c>
      <c r="E11" s="8">
        <v>26.040343999999997</v>
      </c>
      <c r="F11" s="8">
        <v>13.166246000000003</v>
      </c>
      <c r="G11" s="8">
        <v>20.811032000000001</v>
      </c>
      <c r="H11" s="8">
        <v>15.392737999999998</v>
      </c>
      <c r="I11" s="8">
        <v>31.104225999999993</v>
      </c>
      <c r="J11" s="8">
        <v>32.409004000000003</v>
      </c>
      <c r="K11" s="8">
        <v>36.495870000000004</v>
      </c>
      <c r="L11" s="8">
        <v>22.413220000000003</v>
      </c>
      <c r="M11" s="8">
        <v>37.884300000000003</v>
      </c>
      <c r="N11" s="8">
        <v>47.385120000000001</v>
      </c>
      <c r="O11" s="8">
        <v>23.34545</v>
      </c>
      <c r="P11" s="8">
        <v>20.647929999999999</v>
      </c>
      <c r="Q11" s="8">
        <v>30.664459999999998</v>
      </c>
      <c r="R11" s="8">
        <v>41.077690000000004</v>
      </c>
      <c r="S11" s="8">
        <v>31.060849999999999</v>
      </c>
      <c r="T11" s="8">
        <v>69.758679999999998</v>
      </c>
      <c r="U11" s="8">
        <v>20.94511</v>
      </c>
      <c r="V11" s="8">
        <v>34.908660000000005</v>
      </c>
      <c r="W11" s="8">
        <v>24.793029999999998</v>
      </c>
      <c r="X11" s="8">
        <v>40.680699999999995</v>
      </c>
      <c r="Y11" s="8">
        <v>34.511849999999995</v>
      </c>
      <c r="Z11" s="8">
        <v>29.513770000000001</v>
      </c>
      <c r="AA11" s="8">
        <v>19.080719999999999</v>
      </c>
      <c r="AB11" s="8">
        <v>42.445929999999997</v>
      </c>
      <c r="AC11" s="8">
        <v>56.012860000000003</v>
      </c>
      <c r="AD11" s="8">
        <v>29.236789999999999</v>
      </c>
      <c r="AE11" s="8">
        <v>25.884679999999999</v>
      </c>
      <c r="AF11" s="8">
        <v>63.214149999999897</v>
      </c>
      <c r="AG11" s="8">
        <v>23.663159999999799</v>
      </c>
      <c r="AH11" s="8">
        <v>24.972269999999799</v>
      </c>
      <c r="AI11" s="7"/>
      <c r="AJ11" s="7"/>
      <c r="AK11" s="7"/>
      <c r="AL11" s="7"/>
      <c r="AM11" s="7"/>
      <c r="AN11" s="1"/>
      <c r="AO11" s="1"/>
      <c r="AP11" s="1"/>
      <c r="AQ11" s="1"/>
      <c r="AR11" s="1"/>
      <c r="AS11" s="1"/>
      <c r="AT11" s="1"/>
      <c r="AU11" s="1"/>
      <c r="AV11" s="1"/>
      <c r="AW11" s="1"/>
      <c r="AX11" s="1"/>
      <c r="AY11" s="1"/>
    </row>
    <row r="12" spans="1:51" ht="15" x14ac:dyDescent="0.25">
      <c r="A12" s="142">
        <f>YampaRiverInflow.TotalOutflow!A12</f>
        <v>45597</v>
      </c>
      <c r="B12" s="232"/>
      <c r="C12" s="86">
        <v>31.83</v>
      </c>
      <c r="D12" s="231">
        <v>23.611000000000001</v>
      </c>
      <c r="E12" s="8">
        <v>17.507805999999995</v>
      </c>
      <c r="F12" s="8">
        <v>8.8944699999999983</v>
      </c>
      <c r="G12" s="8">
        <v>1.1222839999999996</v>
      </c>
      <c r="H12" s="8">
        <v>9.8448719999999987</v>
      </c>
      <c r="I12" s="8">
        <v>28.013811999999998</v>
      </c>
      <c r="J12" s="8">
        <v>15.793877999999999</v>
      </c>
      <c r="K12" s="8">
        <v>24.595040000000001</v>
      </c>
      <c r="L12" s="8">
        <v>18.446279999999998</v>
      </c>
      <c r="M12" s="8">
        <v>36.495870000000004</v>
      </c>
      <c r="N12" s="8">
        <v>27.966939999999997</v>
      </c>
      <c r="O12" s="8">
        <v>25.487599999999997</v>
      </c>
      <c r="P12" s="8">
        <v>23.10744</v>
      </c>
      <c r="Q12" s="8">
        <v>22.472729999999999</v>
      </c>
      <c r="R12" s="8">
        <v>35.166530000000002</v>
      </c>
      <c r="S12" s="8">
        <v>20.925319999999999</v>
      </c>
      <c r="T12" s="8">
        <v>16.066120000000002</v>
      </c>
      <c r="U12" s="8">
        <v>25.54711</v>
      </c>
      <c r="V12" s="8">
        <v>41.950060000000001</v>
      </c>
      <c r="W12" s="8">
        <v>23.00787</v>
      </c>
      <c r="X12" s="8">
        <v>14.39954</v>
      </c>
      <c r="Y12" s="8">
        <v>23.602700000000002</v>
      </c>
      <c r="Z12" s="8">
        <v>28.581400000000002</v>
      </c>
      <c r="AA12" s="8">
        <v>27.807869999999998</v>
      </c>
      <c r="AB12" s="8">
        <v>24.69378</v>
      </c>
      <c r="AC12" s="8">
        <v>22.293890000000001</v>
      </c>
      <c r="AD12" s="8">
        <v>27.888010000000101</v>
      </c>
      <c r="AE12" s="8">
        <v>24.873090000000097</v>
      </c>
      <c r="AF12" s="8">
        <v>23.24662</v>
      </c>
      <c r="AG12" s="8">
        <v>25.646650000000101</v>
      </c>
      <c r="AH12" s="8">
        <v>24.793749999999999</v>
      </c>
      <c r="AI12" s="7"/>
      <c r="AJ12" s="7"/>
      <c r="AK12" s="7"/>
      <c r="AL12" s="7"/>
      <c r="AM12" s="7"/>
      <c r="AN12" s="1"/>
      <c r="AO12" s="1"/>
      <c r="AP12" s="1"/>
      <c r="AQ12" s="1"/>
      <c r="AR12" s="1"/>
      <c r="AS12" s="1"/>
      <c r="AT12" s="1"/>
      <c r="AU12" s="1"/>
      <c r="AV12" s="1"/>
      <c r="AW12" s="1"/>
      <c r="AX12" s="1"/>
      <c r="AY12" s="1"/>
    </row>
    <row r="13" spans="1:51" ht="15" x14ac:dyDescent="0.25">
      <c r="A13" s="142">
        <f>YampaRiverInflow.TotalOutflow!A13</f>
        <v>45627</v>
      </c>
      <c r="B13" s="232"/>
      <c r="C13" s="86">
        <v>49.607999999999997</v>
      </c>
      <c r="D13" s="231">
        <v>27.126000000000001</v>
      </c>
      <c r="E13" s="8">
        <v>8.4644880000000011</v>
      </c>
      <c r="F13" s="8">
        <v>2.3967059999999982</v>
      </c>
      <c r="G13" s="8">
        <v>-6.7709719999999995</v>
      </c>
      <c r="H13" s="8">
        <v>0.60159199999999691</v>
      </c>
      <c r="I13" s="8">
        <v>44.223798000000002</v>
      </c>
      <c r="J13" s="8">
        <v>1.110544</v>
      </c>
      <c r="K13" s="8">
        <v>15.07438</v>
      </c>
      <c r="L13" s="8">
        <v>12.69421</v>
      </c>
      <c r="M13" s="8">
        <v>35.305790000000002</v>
      </c>
      <c r="N13" s="8">
        <v>29.355370000000001</v>
      </c>
      <c r="O13" s="8">
        <v>13.4876</v>
      </c>
      <c r="P13" s="8">
        <v>18.723970000000001</v>
      </c>
      <c r="Q13" s="8">
        <v>15.471069999999999</v>
      </c>
      <c r="R13" s="8">
        <v>19.100490000000001</v>
      </c>
      <c r="S13" s="8">
        <v>3.9664899999999998</v>
      </c>
      <c r="T13" s="8">
        <v>23.801650000000002</v>
      </c>
      <c r="U13" s="8">
        <v>57.520660000000007</v>
      </c>
      <c r="V13" s="8">
        <v>23.99954</v>
      </c>
      <c r="W13" s="8">
        <v>19.4375</v>
      </c>
      <c r="X13" s="8">
        <v>33.916870000000003</v>
      </c>
      <c r="Y13" s="8">
        <v>31.734860000000001</v>
      </c>
      <c r="Z13" s="8">
        <v>22.7103</v>
      </c>
      <c r="AA13" s="8">
        <v>25.368259999999999</v>
      </c>
      <c r="AB13" s="8">
        <v>31.6557</v>
      </c>
      <c r="AC13" s="8">
        <v>22.412740000000003</v>
      </c>
      <c r="AD13" s="8">
        <v>36.377389999999899</v>
      </c>
      <c r="AE13" s="8">
        <v>25.983849999999997</v>
      </c>
      <c r="AF13" s="8">
        <v>23.544150000000002</v>
      </c>
      <c r="AG13" s="8">
        <v>39.471650000000103</v>
      </c>
      <c r="AH13" s="8">
        <v>24.5160599999999</v>
      </c>
      <c r="AI13" s="7"/>
      <c r="AJ13" s="7"/>
      <c r="AK13" s="7"/>
      <c r="AL13" s="7"/>
      <c r="AM13" s="7"/>
      <c r="AN13" s="1"/>
      <c r="AO13" s="1"/>
      <c r="AP13" s="1"/>
      <c r="AQ13" s="1"/>
      <c r="AR13" s="1"/>
      <c r="AS13" s="1"/>
      <c r="AT13" s="1"/>
      <c r="AU13" s="1"/>
      <c r="AV13" s="1"/>
      <c r="AW13" s="1"/>
      <c r="AX13" s="1"/>
      <c r="AY13" s="1"/>
    </row>
    <row r="14" spans="1:51" ht="15" x14ac:dyDescent="0.25">
      <c r="A14" s="142">
        <f>YampaRiverInflow.TotalOutflow!A14</f>
        <v>45658</v>
      </c>
      <c r="B14" s="232"/>
      <c r="C14" s="86">
        <v>53.399000000000001</v>
      </c>
      <c r="D14" s="231">
        <v>29.402999999999999</v>
      </c>
      <c r="E14" s="8">
        <v>0.14888199999999779</v>
      </c>
      <c r="F14" s="8">
        <v>188.36769600000002</v>
      </c>
      <c r="G14" s="8">
        <v>-19.261465999999999</v>
      </c>
      <c r="H14" s="8">
        <v>-11.55139</v>
      </c>
      <c r="I14" s="8">
        <v>25.526097999999998</v>
      </c>
      <c r="J14" s="8">
        <v>1.3745679999999993</v>
      </c>
      <c r="K14" s="8">
        <v>21.421490000000002</v>
      </c>
      <c r="L14" s="8">
        <v>24.198349999999998</v>
      </c>
      <c r="M14" s="8">
        <v>42.049589999999995</v>
      </c>
      <c r="N14" s="8">
        <v>21.61983</v>
      </c>
      <c r="O14" s="8">
        <v>18.446279999999998</v>
      </c>
      <c r="P14" s="8">
        <v>23.206610000000001</v>
      </c>
      <c r="Q14" s="8">
        <v>20.033060000000003</v>
      </c>
      <c r="R14" s="8">
        <v>101.09752</v>
      </c>
      <c r="S14" s="8">
        <v>22.61157</v>
      </c>
      <c r="T14" s="8">
        <v>23.206610000000001</v>
      </c>
      <c r="U14" s="8">
        <v>42.247930000000004</v>
      </c>
      <c r="V14" s="8">
        <v>34.11524</v>
      </c>
      <c r="W14" s="8">
        <v>41.255679999999998</v>
      </c>
      <c r="X14" s="8">
        <v>24.792830000000002</v>
      </c>
      <c r="Y14" s="8">
        <v>40.065640000000002</v>
      </c>
      <c r="Z14" s="8">
        <v>37.883839999999999</v>
      </c>
      <c r="AA14" s="8">
        <v>23.007810000000003</v>
      </c>
      <c r="AB14" s="8">
        <v>30.743310000000001</v>
      </c>
      <c r="AC14" s="8">
        <v>36.496400000000001</v>
      </c>
      <c r="AD14" s="8">
        <v>45.025449999999999</v>
      </c>
      <c r="AE14" s="8">
        <v>23.802</v>
      </c>
      <c r="AF14" s="8">
        <v>42.050199999999904</v>
      </c>
      <c r="AG14" s="8">
        <v>26.777249999999999</v>
      </c>
      <c r="AH14" s="8">
        <v>29.809785999999992</v>
      </c>
      <c r="AI14" s="7"/>
      <c r="AJ14" s="7"/>
      <c r="AK14" s="7"/>
      <c r="AL14" s="7"/>
      <c r="AM14" s="7"/>
      <c r="AN14" s="1"/>
      <c r="AO14" s="1"/>
      <c r="AP14" s="1"/>
      <c r="AQ14" s="1"/>
      <c r="AR14" s="1"/>
      <c r="AS14" s="1"/>
      <c r="AT14" s="1"/>
      <c r="AU14" s="1"/>
      <c r="AV14" s="1"/>
      <c r="AW14" s="1"/>
      <c r="AX14" s="1"/>
      <c r="AY14" s="1"/>
    </row>
    <row r="15" spans="1:51" ht="15" x14ac:dyDescent="0.25">
      <c r="A15" s="142">
        <f>YampaRiverInflow.TotalOutflow!A15</f>
        <v>45689</v>
      </c>
      <c r="B15" s="232"/>
      <c r="C15" s="86">
        <v>40.518000000000001</v>
      </c>
      <c r="D15" s="231">
        <v>35.088000000000001</v>
      </c>
      <c r="E15" s="8">
        <v>7.0302340000000001</v>
      </c>
      <c r="F15" s="8">
        <v>85.799055999999993</v>
      </c>
      <c r="G15" s="8">
        <v>-9.7793939999999999</v>
      </c>
      <c r="H15" s="8">
        <v>38.657699999999991</v>
      </c>
      <c r="I15" s="8">
        <v>12.339405999999999</v>
      </c>
      <c r="J15" s="8">
        <v>23.60331</v>
      </c>
      <c r="K15" s="8">
        <v>17.2562</v>
      </c>
      <c r="L15" s="8">
        <v>16.066120000000002</v>
      </c>
      <c r="M15" s="8">
        <v>48.99174</v>
      </c>
      <c r="N15" s="8">
        <v>36.297519999999999</v>
      </c>
      <c r="O15" s="8">
        <v>25.745450000000002</v>
      </c>
      <c r="P15" s="8">
        <v>24.39669</v>
      </c>
      <c r="Q15" s="8">
        <v>35.66281</v>
      </c>
      <c r="R15" s="8">
        <v>125.57355</v>
      </c>
      <c r="S15" s="8">
        <v>20.429749999999999</v>
      </c>
      <c r="T15" s="8">
        <v>29.355370000000001</v>
      </c>
      <c r="U15" s="8">
        <v>90.644630000000006</v>
      </c>
      <c r="V15" s="8">
        <v>38.478989999999996</v>
      </c>
      <c r="W15" s="8">
        <v>35.16657</v>
      </c>
      <c r="X15" s="8">
        <v>33.321769999999994</v>
      </c>
      <c r="Y15" s="8">
        <v>18.842610000000001</v>
      </c>
      <c r="Z15" s="8">
        <v>38.875690000000006</v>
      </c>
      <c r="AA15" s="8">
        <v>32.449240000000003</v>
      </c>
      <c r="AB15" s="8">
        <v>39.450900000000004</v>
      </c>
      <c r="AC15" s="8">
        <v>41.375809999999994</v>
      </c>
      <c r="AD15" s="8">
        <v>62.678599999999996</v>
      </c>
      <c r="AE15" s="8">
        <v>22.2151999999999</v>
      </c>
      <c r="AF15" s="8">
        <v>72.001050000000006</v>
      </c>
      <c r="AG15" s="8">
        <v>37.884849999999894</v>
      </c>
      <c r="AH15" s="8">
        <v>19.033522000000001</v>
      </c>
      <c r="AI15" s="7"/>
      <c r="AJ15" s="7"/>
      <c r="AK15" s="7"/>
      <c r="AL15" s="7"/>
      <c r="AM15" s="7"/>
      <c r="AN15" s="1"/>
      <c r="AO15" s="1"/>
      <c r="AP15" s="1"/>
      <c r="AQ15" s="1"/>
      <c r="AR15" s="1"/>
      <c r="AS15" s="1"/>
      <c r="AT15" s="1"/>
      <c r="AU15" s="1"/>
      <c r="AV15" s="1"/>
      <c r="AW15" s="1"/>
      <c r="AX15" s="1"/>
      <c r="AY15" s="1"/>
    </row>
    <row r="16" spans="1:51" ht="15" x14ac:dyDescent="0.25">
      <c r="A16" s="142">
        <f>YampaRiverInflow.TotalOutflow!A16</f>
        <v>45717</v>
      </c>
      <c r="B16" s="232"/>
      <c r="C16" s="86">
        <v>32.569000000000003</v>
      </c>
      <c r="D16" s="231">
        <v>76.022000000000006</v>
      </c>
      <c r="E16" s="8">
        <v>23.852601999999997</v>
      </c>
      <c r="F16" s="8">
        <v>33.571293999999995</v>
      </c>
      <c r="G16" s="8">
        <v>18.785719999999998</v>
      </c>
      <c r="H16" s="8">
        <v>66.418819999999997</v>
      </c>
      <c r="I16" s="8">
        <v>7.6782579999999996</v>
      </c>
      <c r="J16" s="8">
        <v>63.272730000000003</v>
      </c>
      <c r="K16" s="8">
        <v>48.99174</v>
      </c>
      <c r="L16" s="8">
        <v>19.834709999999998</v>
      </c>
      <c r="M16" s="8">
        <v>54.009920000000001</v>
      </c>
      <c r="N16" s="8">
        <v>55.160330000000002</v>
      </c>
      <c r="O16" s="8">
        <v>23.22645</v>
      </c>
      <c r="P16" s="8">
        <v>42.842980000000004</v>
      </c>
      <c r="Q16" s="8">
        <v>27.59008</v>
      </c>
      <c r="R16" s="8">
        <v>69.104129999999998</v>
      </c>
      <c r="S16" s="8">
        <v>49.190080000000002</v>
      </c>
      <c r="T16" s="8">
        <v>44.628099999999996</v>
      </c>
      <c r="U16" s="8">
        <v>82.373550000000009</v>
      </c>
      <c r="V16" s="8">
        <v>74.04258999999999</v>
      </c>
      <c r="W16" s="8">
        <v>59.404600000000002</v>
      </c>
      <c r="X16" s="8">
        <v>42.445689999999999</v>
      </c>
      <c r="Y16" s="8">
        <v>22.21454</v>
      </c>
      <c r="Z16" s="8">
        <v>58.769889999999997</v>
      </c>
      <c r="AA16" s="8">
        <v>31.517060000000001</v>
      </c>
      <c r="AB16" s="8">
        <v>41.176480000000005</v>
      </c>
      <c r="AC16" s="8">
        <v>36.615409999999905</v>
      </c>
      <c r="AD16" s="8">
        <v>63.888529999999896</v>
      </c>
      <c r="AE16" s="8">
        <v>26.578900000000001</v>
      </c>
      <c r="AF16" s="8">
        <v>124.9605</v>
      </c>
      <c r="AG16" s="8">
        <v>70.0175499999999</v>
      </c>
      <c r="AH16" s="8">
        <v>37.985829999999993</v>
      </c>
      <c r="AI16" s="7"/>
      <c r="AJ16" s="7"/>
      <c r="AK16" s="7"/>
      <c r="AL16" s="7"/>
      <c r="AM16" s="7"/>
      <c r="AN16" s="1"/>
      <c r="AO16" s="1"/>
      <c r="AP16" s="1"/>
      <c r="AQ16" s="1"/>
      <c r="AR16" s="1"/>
      <c r="AS16" s="1"/>
      <c r="AT16" s="1"/>
      <c r="AU16" s="1"/>
      <c r="AV16" s="1"/>
      <c r="AW16" s="1"/>
      <c r="AX16" s="1"/>
      <c r="AY16" s="1"/>
    </row>
    <row r="17" spans="1:51" ht="15" x14ac:dyDescent="0.25">
      <c r="A17" s="142">
        <f>YampaRiverInflow.TotalOutflow!A17</f>
        <v>45748</v>
      </c>
      <c r="B17" s="232"/>
      <c r="C17" s="86">
        <v>26.478999999999999</v>
      </c>
      <c r="D17" s="231">
        <v>52.514000000000003</v>
      </c>
      <c r="E17" s="8">
        <v>40.074694000000001</v>
      </c>
      <c r="F17" s="8">
        <v>1.3631199999999954</v>
      </c>
      <c r="G17" s="8">
        <v>-2.5694920000000012</v>
      </c>
      <c r="H17" s="8">
        <v>-26.212883999999999</v>
      </c>
      <c r="I17" s="8">
        <v>3.6764540000000014</v>
      </c>
      <c r="J17" s="8">
        <v>29.157019999999999</v>
      </c>
      <c r="K17" s="8">
        <v>70.294210000000007</v>
      </c>
      <c r="L17" s="8">
        <v>23.60331</v>
      </c>
      <c r="M17" s="8">
        <v>16.8</v>
      </c>
      <c r="N17" s="8">
        <v>35.028100000000002</v>
      </c>
      <c r="O17" s="8">
        <v>13.62645</v>
      </c>
      <c r="P17" s="8">
        <v>32.747109999999999</v>
      </c>
      <c r="Q17" s="8">
        <v>39.133879999999998</v>
      </c>
      <c r="R17" s="8">
        <v>90.902479999999997</v>
      </c>
      <c r="S17" s="8">
        <v>33.758679999999998</v>
      </c>
      <c r="T17" s="8">
        <v>33.699169999999995</v>
      </c>
      <c r="U17" s="8">
        <v>29.79214</v>
      </c>
      <c r="V17" s="8">
        <v>43.080640000000002</v>
      </c>
      <c r="W17" s="8">
        <v>88.700450000000004</v>
      </c>
      <c r="X17" s="8">
        <v>43.635820000000002</v>
      </c>
      <c r="Y17" s="8">
        <v>17.01784</v>
      </c>
      <c r="Z17" s="8">
        <v>26.498860000000001</v>
      </c>
      <c r="AA17" s="8">
        <v>22.988139999999998</v>
      </c>
      <c r="AB17" s="8">
        <v>25.348419999999997</v>
      </c>
      <c r="AC17" s="8">
        <v>31.934349999999899</v>
      </c>
      <c r="AD17" s="8">
        <v>40.2452100000001</v>
      </c>
      <c r="AE17" s="8">
        <v>24.198700000000002</v>
      </c>
      <c r="AF17" s="8">
        <v>43.240300000000097</v>
      </c>
      <c r="AG17" s="8">
        <v>39.828680000000105</v>
      </c>
      <c r="AH17" s="8">
        <v>41.938178000000001</v>
      </c>
      <c r="AI17" s="7"/>
      <c r="AJ17" s="7"/>
      <c r="AK17" s="7"/>
      <c r="AL17" s="7"/>
      <c r="AM17" s="7"/>
      <c r="AN17" s="1"/>
      <c r="AO17" s="1"/>
      <c r="AP17" s="1"/>
      <c r="AQ17" s="1"/>
      <c r="AR17" s="1"/>
      <c r="AS17" s="1"/>
      <c r="AT17" s="1"/>
      <c r="AU17" s="1"/>
      <c r="AV17" s="1"/>
      <c r="AW17" s="1"/>
      <c r="AX17" s="1"/>
      <c r="AY17" s="1"/>
    </row>
    <row r="18" spans="1:51" ht="15" x14ac:dyDescent="0.25">
      <c r="A18" s="142">
        <f>YampaRiverInflow.TotalOutflow!A18</f>
        <v>45778</v>
      </c>
      <c r="B18" s="232"/>
      <c r="C18" s="86">
        <v>8.2379999999999995</v>
      </c>
      <c r="D18" s="231">
        <v>23.488</v>
      </c>
      <c r="E18" s="8">
        <v>21.803582000000002</v>
      </c>
      <c r="F18" s="8">
        <v>0.19014400000000023</v>
      </c>
      <c r="G18" s="8">
        <v>-5.5054859999999994</v>
      </c>
      <c r="H18" s="8">
        <v>-26.211384000000006</v>
      </c>
      <c r="I18" s="8">
        <v>7.738929999999999</v>
      </c>
      <c r="J18" s="8">
        <v>15.471069999999999</v>
      </c>
      <c r="K18" s="8">
        <v>41.137190000000004</v>
      </c>
      <c r="L18" s="8">
        <v>13.289260000000001</v>
      </c>
      <c r="M18" s="8">
        <v>27.570250000000001</v>
      </c>
      <c r="N18" s="8">
        <v>34.690910000000002</v>
      </c>
      <c r="O18" s="8">
        <v>21.163640000000001</v>
      </c>
      <c r="P18" s="8">
        <v>23.543800000000001</v>
      </c>
      <c r="Q18" s="8">
        <v>34.333880000000001</v>
      </c>
      <c r="R18" s="8">
        <v>67.140500000000003</v>
      </c>
      <c r="S18" s="8">
        <v>34.274380000000001</v>
      </c>
      <c r="T18" s="8">
        <v>36.813220000000001</v>
      </c>
      <c r="U18" s="8">
        <v>20.429749999999999</v>
      </c>
      <c r="V18" s="8">
        <v>51.173209999999997</v>
      </c>
      <c r="W18" s="8">
        <v>36.138489999999997</v>
      </c>
      <c r="X18" s="8">
        <v>21.024139999999999</v>
      </c>
      <c r="Y18" s="8">
        <v>18.545120000000001</v>
      </c>
      <c r="Z18" s="8">
        <v>27.252549999999999</v>
      </c>
      <c r="AA18" s="8">
        <v>27.252610000000001</v>
      </c>
      <c r="AB18" s="8">
        <v>28.958279999999998</v>
      </c>
      <c r="AC18" s="8">
        <v>32.1327</v>
      </c>
      <c r="AD18" s="8">
        <v>29.573979999999999</v>
      </c>
      <c r="AE18" s="8">
        <v>26.281370000000102</v>
      </c>
      <c r="AF18" s="8">
        <v>27.570650000000001</v>
      </c>
      <c r="AG18" s="8">
        <v>23.583810000000099</v>
      </c>
      <c r="AH18" s="8">
        <v>24.659790000000001</v>
      </c>
      <c r="AI18" s="7"/>
      <c r="AJ18" s="7"/>
      <c r="AK18" s="7"/>
      <c r="AL18" s="7"/>
      <c r="AM18" s="7"/>
      <c r="AN18" s="1"/>
      <c r="AO18" s="1"/>
      <c r="AP18" s="1"/>
      <c r="AQ18" s="1"/>
      <c r="AR18" s="1"/>
      <c r="AS18" s="1"/>
      <c r="AT18" s="1"/>
      <c r="AU18" s="1"/>
      <c r="AV18" s="1"/>
      <c r="AW18" s="1"/>
      <c r="AX18" s="1"/>
      <c r="AY18" s="1"/>
    </row>
    <row r="19" spans="1:51" ht="15" x14ac:dyDescent="0.25">
      <c r="A19" s="142">
        <f>YampaRiverInflow.TotalOutflow!A19</f>
        <v>45809</v>
      </c>
      <c r="B19" s="232"/>
      <c r="C19" s="86">
        <v>12.888999999999999</v>
      </c>
      <c r="D19" s="231">
        <v>25.555</v>
      </c>
      <c r="E19" s="8">
        <v>8.1729199999999995</v>
      </c>
      <c r="F19" s="8">
        <v>12.473674000000001</v>
      </c>
      <c r="G19" s="8">
        <v>1.061094</v>
      </c>
      <c r="H19" s="8">
        <v>22.368065999999995</v>
      </c>
      <c r="I19" s="8">
        <v>-1.3633040000000001</v>
      </c>
      <c r="J19" s="8">
        <v>31.73554</v>
      </c>
      <c r="K19" s="8">
        <v>15.272729999999999</v>
      </c>
      <c r="L19" s="8">
        <v>13.68595</v>
      </c>
      <c r="M19" s="8">
        <v>32.07273</v>
      </c>
      <c r="N19" s="8">
        <v>48.238019999999999</v>
      </c>
      <c r="O19" s="8">
        <v>6.5057900000000002</v>
      </c>
      <c r="P19" s="8">
        <v>14.280989999999999</v>
      </c>
      <c r="Q19" s="8">
        <v>20.826450000000001</v>
      </c>
      <c r="R19" s="8">
        <v>11.9405</v>
      </c>
      <c r="S19" s="8">
        <v>14.67769</v>
      </c>
      <c r="T19" s="8">
        <v>31.73554</v>
      </c>
      <c r="U19" s="8">
        <v>13.4876</v>
      </c>
      <c r="V19" s="8">
        <v>35.543419999999998</v>
      </c>
      <c r="W19" s="8">
        <v>23.741799999999998</v>
      </c>
      <c r="X19" s="8">
        <v>24.39593</v>
      </c>
      <c r="Y19" s="8">
        <v>22.730180000000001</v>
      </c>
      <c r="Z19" s="8">
        <v>25.189630000000001</v>
      </c>
      <c r="AA19" s="8">
        <v>26.0823</v>
      </c>
      <c r="AB19" s="8">
        <v>25.58633</v>
      </c>
      <c r="AC19" s="8">
        <v>28.562399999999901</v>
      </c>
      <c r="AD19" s="8">
        <v>24.3970500000001</v>
      </c>
      <c r="AE19" s="8">
        <v>26.578900000000001</v>
      </c>
      <c r="AF19" s="8">
        <v>24.000349999999901</v>
      </c>
      <c r="AG19" s="8">
        <v>22.730910000000101</v>
      </c>
      <c r="AH19" s="8">
        <v>3.4259199999999983</v>
      </c>
      <c r="AI19" s="7"/>
      <c r="AJ19" s="7"/>
      <c r="AK19" s="7"/>
      <c r="AL19" s="7"/>
      <c r="AM19" s="7"/>
      <c r="AN19" s="1"/>
      <c r="AO19" s="1"/>
      <c r="AP19" s="1"/>
      <c r="AQ19" s="1"/>
      <c r="AR19" s="1"/>
      <c r="AS19" s="1"/>
      <c r="AT19" s="1"/>
      <c r="AU19" s="1"/>
      <c r="AV19" s="1"/>
      <c r="AW19" s="1"/>
      <c r="AX19" s="1"/>
      <c r="AY19" s="1"/>
    </row>
    <row r="20" spans="1:51" ht="15" x14ac:dyDescent="0.25">
      <c r="A20" s="142">
        <f>YampaRiverInflow.TotalOutflow!A20</f>
        <v>45839</v>
      </c>
      <c r="B20" s="232"/>
      <c r="C20" s="86">
        <v>17.355</v>
      </c>
      <c r="D20" s="231">
        <v>36.734000000000002</v>
      </c>
      <c r="E20" s="8">
        <v>14.445949999999996</v>
      </c>
      <c r="F20" s="8">
        <v>-5.4029160000000003</v>
      </c>
      <c r="G20" s="8">
        <v>-9.1989860000000014</v>
      </c>
      <c r="H20" s="8">
        <v>30.872809999999998</v>
      </c>
      <c r="I20" s="8">
        <v>7.8308159999999951</v>
      </c>
      <c r="J20" s="8">
        <v>31.933880000000002</v>
      </c>
      <c r="K20" s="8">
        <v>33.12397</v>
      </c>
      <c r="L20" s="8">
        <v>30.347110000000001</v>
      </c>
      <c r="M20" s="8">
        <v>21.12397</v>
      </c>
      <c r="N20" s="8">
        <v>19.953720000000001</v>
      </c>
      <c r="O20" s="8">
        <v>10.1157</v>
      </c>
      <c r="P20" s="8">
        <v>17.2562</v>
      </c>
      <c r="Q20" s="8">
        <v>39.272730000000003</v>
      </c>
      <c r="R20" s="8">
        <v>21.024789999999999</v>
      </c>
      <c r="S20" s="8">
        <v>21.223140000000001</v>
      </c>
      <c r="T20" s="8">
        <v>45.421489999999999</v>
      </c>
      <c r="U20" s="8">
        <v>28.760330000000003</v>
      </c>
      <c r="V20" s="8">
        <v>28.164830000000002</v>
      </c>
      <c r="W20" s="8">
        <v>29.156560000000002</v>
      </c>
      <c r="X20" s="8">
        <v>31.536360000000002</v>
      </c>
      <c r="Y20" s="8">
        <v>26.379669999999997</v>
      </c>
      <c r="Z20" s="8">
        <v>61.685449999999996</v>
      </c>
      <c r="AA20" s="8">
        <v>29.156569999999999</v>
      </c>
      <c r="AB20" s="8">
        <v>33.520060000000001</v>
      </c>
      <c r="AC20" s="8">
        <v>26.182200000000002</v>
      </c>
      <c r="AD20" s="8">
        <v>32.1327</v>
      </c>
      <c r="AE20" s="8">
        <v>49.587499999999999</v>
      </c>
      <c r="AF20" s="8">
        <v>22.016849999999998</v>
      </c>
      <c r="AG20" s="8">
        <v>23.603650000000101</v>
      </c>
      <c r="AH20" s="8">
        <v>-0.52760200000000035</v>
      </c>
      <c r="AI20" s="7"/>
      <c r="AJ20" s="7"/>
      <c r="AK20" s="7"/>
      <c r="AL20" s="7"/>
      <c r="AM20" s="7"/>
      <c r="AN20" s="1"/>
      <c r="AO20" s="1"/>
      <c r="AP20" s="1"/>
      <c r="AQ20" s="1"/>
      <c r="AR20" s="1"/>
      <c r="AS20" s="1"/>
      <c r="AT20" s="1"/>
      <c r="AU20" s="1"/>
      <c r="AV20" s="1"/>
      <c r="AW20" s="1"/>
      <c r="AX20" s="1"/>
      <c r="AY20" s="1"/>
    </row>
    <row r="21" spans="1:51" ht="15" x14ac:dyDescent="0.25">
      <c r="A21" s="142">
        <f>YampaRiverInflow.TotalOutflow!A21</f>
        <v>45870</v>
      </c>
      <c r="B21" s="232"/>
      <c r="C21" s="86">
        <v>43.845999999999997</v>
      </c>
      <c r="D21" s="231">
        <v>56.591999999999999</v>
      </c>
      <c r="E21" s="8">
        <v>39.663323999999996</v>
      </c>
      <c r="F21" s="8">
        <v>-27.475497999999998</v>
      </c>
      <c r="G21" s="8">
        <v>-21.766008000000003</v>
      </c>
      <c r="H21" s="8">
        <v>29.917686</v>
      </c>
      <c r="I21" s="8">
        <v>25.019824</v>
      </c>
      <c r="J21" s="8">
        <v>50.280989999999996</v>
      </c>
      <c r="K21" s="8">
        <v>20.826450000000001</v>
      </c>
      <c r="L21" s="8">
        <v>44.033059999999999</v>
      </c>
      <c r="M21" s="8">
        <v>23.404959999999999</v>
      </c>
      <c r="N21" s="8">
        <v>52.066120000000005</v>
      </c>
      <c r="O21" s="8">
        <v>17.851240000000001</v>
      </c>
      <c r="P21" s="8">
        <v>42.049589999999995</v>
      </c>
      <c r="Q21" s="8">
        <v>50.578510000000001</v>
      </c>
      <c r="R21" s="8">
        <v>28.36364</v>
      </c>
      <c r="S21" s="8">
        <v>66.446280000000002</v>
      </c>
      <c r="T21" s="8">
        <v>91.636359999999996</v>
      </c>
      <c r="U21" s="8">
        <v>39.272730000000003</v>
      </c>
      <c r="V21" s="8">
        <v>23.60284</v>
      </c>
      <c r="W21" s="8">
        <v>91.04083</v>
      </c>
      <c r="X21" s="8">
        <v>36.693379999999998</v>
      </c>
      <c r="Y21" s="8">
        <v>68.607789999999994</v>
      </c>
      <c r="Z21" s="8">
        <v>66.842500000000001</v>
      </c>
      <c r="AA21" s="8">
        <v>41.057389999999998</v>
      </c>
      <c r="AB21" s="8">
        <v>44.429290000000002</v>
      </c>
      <c r="AC21" s="8">
        <v>41.851849999999999</v>
      </c>
      <c r="AD21" s="8">
        <v>40.265050000000002</v>
      </c>
      <c r="AE21" s="8">
        <v>38.876599999999996</v>
      </c>
      <c r="AF21" s="8">
        <v>29.55415</v>
      </c>
      <c r="AG21" s="8">
        <v>23.603649999999899</v>
      </c>
      <c r="AH21" s="8">
        <v>15.498979999999996</v>
      </c>
      <c r="AI21" s="7"/>
      <c r="AJ21" s="7"/>
      <c r="AK21" s="7"/>
      <c r="AL21" s="7"/>
      <c r="AM21" s="7"/>
      <c r="AN21" s="1"/>
      <c r="AO21" s="1"/>
      <c r="AP21" s="1"/>
      <c r="AQ21" s="1"/>
      <c r="AR21" s="1"/>
      <c r="AS21" s="1"/>
      <c r="AT21" s="1"/>
      <c r="AU21" s="1"/>
      <c r="AV21" s="1"/>
      <c r="AW21" s="1"/>
      <c r="AX21" s="1"/>
      <c r="AY21" s="1"/>
    </row>
    <row r="22" spans="1:51" ht="15" x14ac:dyDescent="0.25">
      <c r="A22" s="142">
        <f>YampaRiverInflow.TotalOutflow!A22</f>
        <v>45901</v>
      </c>
      <c r="B22" s="232"/>
      <c r="C22" s="86">
        <v>42.912999999999997</v>
      </c>
      <c r="D22" s="231">
        <v>36.896999999999998</v>
      </c>
      <c r="E22" s="8">
        <v>38.334448000000002</v>
      </c>
      <c r="F22" s="8">
        <v>-11.254766</v>
      </c>
      <c r="G22" s="8">
        <v>-1.109622000000003</v>
      </c>
      <c r="H22" s="8">
        <v>14.515779999999999</v>
      </c>
      <c r="I22" s="8">
        <v>21.008659999999999</v>
      </c>
      <c r="J22" s="8">
        <v>59.246279999999999</v>
      </c>
      <c r="K22" s="8">
        <v>36.099170000000001</v>
      </c>
      <c r="L22" s="8">
        <v>49.190080000000002</v>
      </c>
      <c r="M22" s="8">
        <v>39.133879999999998</v>
      </c>
      <c r="N22" s="8">
        <v>48.456199999999995</v>
      </c>
      <c r="O22" s="8">
        <v>103.95372</v>
      </c>
      <c r="P22" s="8">
        <v>34.373550000000002</v>
      </c>
      <c r="Q22" s="8">
        <v>57.381819999999998</v>
      </c>
      <c r="R22" s="8">
        <v>38.360330000000005</v>
      </c>
      <c r="S22" s="8">
        <v>50.87603</v>
      </c>
      <c r="T22" s="8">
        <v>33.83802</v>
      </c>
      <c r="U22" s="8">
        <v>38.677690000000005</v>
      </c>
      <c r="V22" s="8">
        <v>28.363289999999999</v>
      </c>
      <c r="W22" s="8">
        <v>44.250949999999996</v>
      </c>
      <c r="X22" s="8">
        <v>41.255660000000006</v>
      </c>
      <c r="Y22" s="8">
        <v>47.999720000000003</v>
      </c>
      <c r="Z22" s="8">
        <v>78.703759999999988</v>
      </c>
      <c r="AA22" s="8">
        <v>38.875680000000003</v>
      </c>
      <c r="AB22" s="8">
        <v>32.726860000000002</v>
      </c>
      <c r="AC22" s="8">
        <v>30.744250000000001</v>
      </c>
      <c r="AD22" s="8">
        <v>24.1193600000001</v>
      </c>
      <c r="AE22" s="8">
        <v>44.628749999999897</v>
      </c>
      <c r="AF22" s="8">
        <v>21.9771800000001</v>
      </c>
      <c r="AG22" s="8">
        <v>24.040019999999899</v>
      </c>
      <c r="AH22" s="8">
        <v>19.180725999999996</v>
      </c>
      <c r="AI22" s="7"/>
      <c r="AJ22" s="7"/>
      <c r="AK22" s="7"/>
      <c r="AL22" s="7"/>
      <c r="AM22" s="7"/>
      <c r="AN22" s="1"/>
      <c r="AO22" s="1"/>
      <c r="AP22" s="1"/>
      <c r="AQ22" s="1"/>
      <c r="AR22" s="1"/>
      <c r="AS22" s="1"/>
      <c r="AT22" s="1"/>
      <c r="AU22" s="1"/>
      <c r="AV22" s="1"/>
      <c r="AW22" s="1"/>
      <c r="AX22" s="1"/>
      <c r="AY22" s="1"/>
    </row>
    <row r="23" spans="1:51" ht="15" x14ac:dyDescent="0.25">
      <c r="A23" s="142">
        <f>YampaRiverInflow.TotalOutflow!A23</f>
        <v>45931</v>
      </c>
      <c r="B23" s="232"/>
      <c r="C23" s="86">
        <v>35.139000000000003</v>
      </c>
      <c r="D23" s="231">
        <v>35.139000000000003</v>
      </c>
      <c r="E23" s="8">
        <v>13.166246000000003</v>
      </c>
      <c r="F23" s="8">
        <v>20.811032000000001</v>
      </c>
      <c r="G23" s="8">
        <v>15.392737999999998</v>
      </c>
      <c r="H23" s="8">
        <v>31.104225999999993</v>
      </c>
      <c r="I23" s="8">
        <v>32.409004000000003</v>
      </c>
      <c r="J23" s="8">
        <v>36.495870000000004</v>
      </c>
      <c r="K23" s="8">
        <v>22.413220000000003</v>
      </c>
      <c r="L23" s="8">
        <v>37.884300000000003</v>
      </c>
      <c r="M23" s="8">
        <v>47.385120000000001</v>
      </c>
      <c r="N23" s="8">
        <v>23.34545</v>
      </c>
      <c r="O23" s="8">
        <v>20.647929999999999</v>
      </c>
      <c r="P23" s="8">
        <v>30.664459999999998</v>
      </c>
      <c r="Q23" s="8">
        <v>41.077690000000004</v>
      </c>
      <c r="R23" s="8">
        <v>31.060849999999999</v>
      </c>
      <c r="S23" s="8">
        <v>69.758679999999998</v>
      </c>
      <c r="T23" s="8">
        <v>20.94511</v>
      </c>
      <c r="U23" s="8">
        <v>34.908660000000005</v>
      </c>
      <c r="V23" s="8">
        <v>24.793029999999998</v>
      </c>
      <c r="W23" s="8">
        <v>40.680699999999995</v>
      </c>
      <c r="X23" s="8">
        <v>34.511849999999995</v>
      </c>
      <c r="Y23" s="8">
        <v>29.513770000000001</v>
      </c>
      <c r="Z23" s="8">
        <v>19.080719999999999</v>
      </c>
      <c r="AA23" s="8">
        <v>42.445929999999997</v>
      </c>
      <c r="AB23" s="8">
        <v>56.012860000000003</v>
      </c>
      <c r="AC23" s="8">
        <v>29.236789999999999</v>
      </c>
      <c r="AD23" s="8">
        <v>25.884679999999999</v>
      </c>
      <c r="AE23" s="8">
        <v>63.214149999999897</v>
      </c>
      <c r="AF23" s="8">
        <v>23.663159999999799</v>
      </c>
      <c r="AG23" s="8">
        <v>24.972269999999799</v>
      </c>
      <c r="AH23" s="8">
        <v>26.040343999999997</v>
      </c>
      <c r="AI23" s="7"/>
      <c r="AJ23" s="7"/>
      <c r="AK23" s="7"/>
      <c r="AL23" s="7"/>
      <c r="AM23" s="7"/>
      <c r="AN23" s="1"/>
      <c r="AO23" s="1"/>
      <c r="AP23" s="1"/>
      <c r="AQ23" s="1"/>
      <c r="AR23" s="1"/>
      <c r="AS23" s="1"/>
      <c r="AT23" s="1"/>
      <c r="AU23" s="1"/>
      <c r="AV23" s="1"/>
      <c r="AW23" s="1"/>
      <c r="AX23" s="1"/>
      <c r="AY23" s="1"/>
    </row>
    <row r="24" spans="1:51" ht="15" x14ac:dyDescent="0.25">
      <c r="A24" s="142">
        <f>YampaRiverInflow.TotalOutflow!A24</f>
        <v>45962</v>
      </c>
      <c r="B24" s="232"/>
      <c r="C24" s="86">
        <v>23.611000000000001</v>
      </c>
      <c r="D24" s="231">
        <v>23.611000000000001</v>
      </c>
      <c r="E24" s="8">
        <v>8.8944699999999983</v>
      </c>
      <c r="F24" s="8">
        <v>1.1222839999999996</v>
      </c>
      <c r="G24" s="8">
        <v>9.8448719999999987</v>
      </c>
      <c r="H24" s="8">
        <v>28.013811999999998</v>
      </c>
      <c r="I24" s="8">
        <v>15.793877999999999</v>
      </c>
      <c r="J24" s="8">
        <v>24.595040000000001</v>
      </c>
      <c r="K24" s="8">
        <v>18.446279999999998</v>
      </c>
      <c r="L24" s="8">
        <v>36.495870000000004</v>
      </c>
      <c r="M24" s="8">
        <v>27.966939999999997</v>
      </c>
      <c r="N24" s="8">
        <v>25.487599999999997</v>
      </c>
      <c r="O24" s="8">
        <v>23.10744</v>
      </c>
      <c r="P24" s="8">
        <v>22.472729999999999</v>
      </c>
      <c r="Q24" s="8">
        <v>35.166530000000002</v>
      </c>
      <c r="R24" s="8">
        <v>20.925319999999999</v>
      </c>
      <c r="S24" s="8">
        <v>16.066120000000002</v>
      </c>
      <c r="T24" s="8">
        <v>25.54711</v>
      </c>
      <c r="U24" s="8">
        <v>41.950060000000001</v>
      </c>
      <c r="V24" s="8">
        <v>23.00787</v>
      </c>
      <c r="W24" s="8">
        <v>14.39954</v>
      </c>
      <c r="X24" s="8">
        <v>23.602700000000002</v>
      </c>
      <c r="Y24" s="8">
        <v>28.581400000000002</v>
      </c>
      <c r="Z24" s="8">
        <v>27.807869999999998</v>
      </c>
      <c r="AA24" s="8">
        <v>24.69378</v>
      </c>
      <c r="AB24" s="8">
        <v>22.293890000000001</v>
      </c>
      <c r="AC24" s="8">
        <v>27.888010000000101</v>
      </c>
      <c r="AD24" s="8">
        <v>24.873090000000097</v>
      </c>
      <c r="AE24" s="8">
        <v>23.24662</v>
      </c>
      <c r="AF24" s="8">
        <v>25.646650000000101</v>
      </c>
      <c r="AG24" s="8">
        <v>24.793749999999999</v>
      </c>
      <c r="AH24" s="8">
        <v>17.507805999999995</v>
      </c>
      <c r="AI24" s="7"/>
      <c r="AJ24" s="7"/>
      <c r="AK24" s="7"/>
      <c r="AL24" s="7"/>
      <c r="AM24" s="7"/>
      <c r="AN24" s="1"/>
      <c r="AO24" s="1"/>
      <c r="AP24" s="1"/>
      <c r="AQ24" s="1"/>
      <c r="AR24" s="1"/>
      <c r="AS24" s="1"/>
      <c r="AT24" s="1"/>
      <c r="AU24" s="1"/>
      <c r="AV24" s="1"/>
      <c r="AW24" s="1"/>
      <c r="AX24" s="1"/>
      <c r="AY24" s="1"/>
    </row>
    <row r="25" spans="1:51" ht="15" x14ac:dyDescent="0.25">
      <c r="A25" s="142">
        <f>YampaRiverInflow.TotalOutflow!A25</f>
        <v>45992</v>
      </c>
      <c r="B25" s="232"/>
      <c r="C25" s="86">
        <v>27.126000000000001</v>
      </c>
      <c r="D25" s="231">
        <v>27.126000000000001</v>
      </c>
      <c r="E25" s="8">
        <v>2.3967059999999982</v>
      </c>
      <c r="F25" s="8">
        <v>-6.7709719999999995</v>
      </c>
      <c r="G25" s="8">
        <v>0.60159199999999691</v>
      </c>
      <c r="H25" s="8">
        <v>44.223798000000002</v>
      </c>
      <c r="I25" s="8">
        <v>1.110544</v>
      </c>
      <c r="J25" s="8">
        <v>15.07438</v>
      </c>
      <c r="K25" s="8">
        <v>12.69421</v>
      </c>
      <c r="L25" s="8">
        <v>35.305790000000002</v>
      </c>
      <c r="M25" s="8">
        <v>29.355370000000001</v>
      </c>
      <c r="N25" s="8">
        <v>13.4876</v>
      </c>
      <c r="O25" s="8">
        <v>18.723970000000001</v>
      </c>
      <c r="P25" s="8">
        <v>15.471069999999999</v>
      </c>
      <c r="Q25" s="8">
        <v>19.100490000000001</v>
      </c>
      <c r="R25" s="8">
        <v>3.9664899999999998</v>
      </c>
      <c r="S25" s="8">
        <v>23.801650000000002</v>
      </c>
      <c r="T25" s="8">
        <v>57.520660000000007</v>
      </c>
      <c r="U25" s="8">
        <v>23.99954</v>
      </c>
      <c r="V25" s="8">
        <v>19.4375</v>
      </c>
      <c r="W25" s="8">
        <v>33.916870000000003</v>
      </c>
      <c r="X25" s="8">
        <v>31.734860000000001</v>
      </c>
      <c r="Y25" s="8">
        <v>22.7103</v>
      </c>
      <c r="Z25" s="8">
        <v>25.368259999999999</v>
      </c>
      <c r="AA25" s="8">
        <v>31.6557</v>
      </c>
      <c r="AB25" s="8">
        <v>22.412740000000003</v>
      </c>
      <c r="AC25" s="8">
        <v>36.377389999999899</v>
      </c>
      <c r="AD25" s="8">
        <v>25.983849999999997</v>
      </c>
      <c r="AE25" s="8">
        <v>23.544150000000002</v>
      </c>
      <c r="AF25" s="8">
        <v>39.471650000000103</v>
      </c>
      <c r="AG25" s="8">
        <v>24.5160599999999</v>
      </c>
      <c r="AH25" s="8">
        <v>8.4644880000000011</v>
      </c>
      <c r="AI25" s="7"/>
      <c r="AJ25" s="7"/>
      <c r="AK25" s="7"/>
      <c r="AL25" s="7"/>
      <c r="AM25" s="7"/>
      <c r="AN25" s="1"/>
      <c r="AO25" s="1"/>
      <c r="AP25" s="1"/>
      <c r="AQ25" s="1"/>
      <c r="AR25" s="1"/>
      <c r="AS25" s="1"/>
      <c r="AT25" s="1"/>
      <c r="AU25" s="1"/>
      <c r="AV25" s="1"/>
      <c r="AW25" s="1"/>
      <c r="AX25" s="1"/>
      <c r="AY25" s="1"/>
    </row>
    <row r="26" spans="1:51" ht="15" x14ac:dyDescent="0.25">
      <c r="A26" s="142">
        <f>YampaRiverInflow.TotalOutflow!A26</f>
        <v>46023</v>
      </c>
      <c r="B26" s="232"/>
      <c r="C26" s="86">
        <v>29.402999999999999</v>
      </c>
      <c r="D26" s="231">
        <v>29.402999999999999</v>
      </c>
      <c r="E26" s="8">
        <v>188.36769600000002</v>
      </c>
      <c r="F26" s="8">
        <v>-19.261465999999999</v>
      </c>
      <c r="G26" s="8">
        <v>-11.55139</v>
      </c>
      <c r="H26" s="8">
        <v>25.526097999999998</v>
      </c>
      <c r="I26" s="8">
        <v>1.3745679999999993</v>
      </c>
      <c r="J26" s="8">
        <v>21.421490000000002</v>
      </c>
      <c r="K26" s="8">
        <v>24.198349999999998</v>
      </c>
      <c r="L26" s="8">
        <v>42.049589999999995</v>
      </c>
      <c r="M26" s="8">
        <v>21.61983</v>
      </c>
      <c r="N26" s="8">
        <v>18.446279999999998</v>
      </c>
      <c r="O26" s="8">
        <v>23.206610000000001</v>
      </c>
      <c r="P26" s="8">
        <v>20.033060000000003</v>
      </c>
      <c r="Q26" s="8">
        <v>101.09752</v>
      </c>
      <c r="R26" s="8">
        <v>22.61157</v>
      </c>
      <c r="S26" s="8">
        <v>23.206610000000001</v>
      </c>
      <c r="T26" s="8">
        <v>42.247930000000004</v>
      </c>
      <c r="U26" s="8">
        <v>34.11524</v>
      </c>
      <c r="V26" s="8">
        <v>41.255679999999998</v>
      </c>
      <c r="W26" s="8">
        <v>24.792830000000002</v>
      </c>
      <c r="X26" s="8">
        <v>40.065640000000002</v>
      </c>
      <c r="Y26" s="8">
        <v>37.883839999999999</v>
      </c>
      <c r="Z26" s="8">
        <v>23.007810000000003</v>
      </c>
      <c r="AA26" s="8">
        <v>30.743310000000001</v>
      </c>
      <c r="AB26" s="8">
        <v>36.496400000000001</v>
      </c>
      <c r="AC26" s="8">
        <v>45.025449999999999</v>
      </c>
      <c r="AD26" s="8">
        <v>23.802</v>
      </c>
      <c r="AE26" s="8">
        <v>42.050199999999904</v>
      </c>
      <c r="AF26" s="8">
        <v>26.777249999999999</v>
      </c>
      <c r="AG26" s="8">
        <v>29.809785999999992</v>
      </c>
      <c r="AH26" s="8">
        <v>0.14888199999999779</v>
      </c>
      <c r="AI26" s="7"/>
      <c r="AJ26" s="7"/>
      <c r="AK26" s="7"/>
      <c r="AL26" s="7"/>
      <c r="AM26" s="7"/>
      <c r="AN26" s="1"/>
      <c r="AO26" s="1"/>
      <c r="AP26" s="1"/>
      <c r="AQ26" s="1"/>
      <c r="AR26" s="1"/>
      <c r="AS26" s="1"/>
      <c r="AT26" s="1"/>
      <c r="AU26" s="1"/>
      <c r="AV26" s="1"/>
      <c r="AW26" s="1"/>
      <c r="AX26" s="1"/>
      <c r="AY26" s="1"/>
    </row>
    <row r="27" spans="1:51" ht="15" x14ac:dyDescent="0.25">
      <c r="A27" s="142">
        <f>YampaRiverInflow.TotalOutflow!A27</f>
        <v>46054</v>
      </c>
      <c r="B27" s="232"/>
      <c r="C27" s="86">
        <v>35.088000000000001</v>
      </c>
      <c r="D27" s="231">
        <v>35.088000000000001</v>
      </c>
      <c r="E27" s="8">
        <v>85.799055999999993</v>
      </c>
      <c r="F27" s="8">
        <v>-9.7793939999999999</v>
      </c>
      <c r="G27" s="8">
        <v>38.657699999999991</v>
      </c>
      <c r="H27" s="8">
        <v>12.339405999999999</v>
      </c>
      <c r="I27" s="8">
        <v>23.60331</v>
      </c>
      <c r="J27" s="8">
        <v>17.2562</v>
      </c>
      <c r="K27" s="8">
        <v>16.066120000000002</v>
      </c>
      <c r="L27" s="8">
        <v>48.99174</v>
      </c>
      <c r="M27" s="8">
        <v>36.297519999999999</v>
      </c>
      <c r="N27" s="8">
        <v>25.745450000000002</v>
      </c>
      <c r="O27" s="8">
        <v>24.39669</v>
      </c>
      <c r="P27" s="8">
        <v>35.66281</v>
      </c>
      <c r="Q27" s="8">
        <v>125.57355</v>
      </c>
      <c r="R27" s="8">
        <v>20.429749999999999</v>
      </c>
      <c r="S27" s="8">
        <v>29.355370000000001</v>
      </c>
      <c r="T27" s="8">
        <v>90.644630000000006</v>
      </c>
      <c r="U27" s="8">
        <v>38.478989999999996</v>
      </c>
      <c r="V27" s="8">
        <v>35.16657</v>
      </c>
      <c r="W27" s="8">
        <v>33.321769999999994</v>
      </c>
      <c r="X27" s="8">
        <v>18.842610000000001</v>
      </c>
      <c r="Y27" s="8">
        <v>38.875690000000006</v>
      </c>
      <c r="Z27" s="8">
        <v>32.449240000000003</v>
      </c>
      <c r="AA27" s="8">
        <v>39.450900000000004</v>
      </c>
      <c r="AB27" s="8">
        <v>41.375809999999994</v>
      </c>
      <c r="AC27" s="8">
        <v>62.678599999999996</v>
      </c>
      <c r="AD27" s="8">
        <v>22.2151999999999</v>
      </c>
      <c r="AE27" s="8">
        <v>72.001050000000006</v>
      </c>
      <c r="AF27" s="8">
        <v>37.884849999999894</v>
      </c>
      <c r="AG27" s="8">
        <v>19.033522000000001</v>
      </c>
      <c r="AH27" s="8">
        <v>7.0302340000000001</v>
      </c>
      <c r="AI27" s="7"/>
      <c r="AJ27" s="7"/>
      <c r="AK27" s="7"/>
      <c r="AL27" s="7"/>
      <c r="AM27" s="7"/>
      <c r="AN27" s="1"/>
      <c r="AO27" s="1"/>
      <c r="AP27" s="1"/>
      <c r="AQ27" s="1"/>
      <c r="AR27" s="1"/>
      <c r="AS27" s="1"/>
      <c r="AT27" s="1"/>
      <c r="AU27" s="1"/>
      <c r="AV27" s="1"/>
      <c r="AW27" s="1"/>
      <c r="AX27" s="1"/>
      <c r="AY27" s="1"/>
    </row>
    <row r="28" spans="1:51" ht="15" x14ac:dyDescent="0.25">
      <c r="A28" s="142">
        <f>YampaRiverInflow.TotalOutflow!A28</f>
        <v>46082</v>
      </c>
      <c r="B28" s="232"/>
      <c r="C28" s="86">
        <v>76.022000000000006</v>
      </c>
      <c r="D28" s="231">
        <v>76.022000000000006</v>
      </c>
      <c r="E28" s="8">
        <v>33.571293999999995</v>
      </c>
      <c r="F28" s="8">
        <v>18.785719999999998</v>
      </c>
      <c r="G28" s="8">
        <v>66.418819999999997</v>
      </c>
      <c r="H28" s="8">
        <v>7.6782579999999996</v>
      </c>
      <c r="I28" s="8">
        <v>63.272730000000003</v>
      </c>
      <c r="J28" s="8">
        <v>48.99174</v>
      </c>
      <c r="K28" s="8">
        <v>19.834709999999998</v>
      </c>
      <c r="L28" s="8">
        <v>54.009920000000001</v>
      </c>
      <c r="M28" s="8">
        <v>55.160330000000002</v>
      </c>
      <c r="N28" s="8">
        <v>23.22645</v>
      </c>
      <c r="O28" s="8">
        <v>42.842980000000004</v>
      </c>
      <c r="P28" s="8">
        <v>27.59008</v>
      </c>
      <c r="Q28" s="8">
        <v>69.104129999999998</v>
      </c>
      <c r="R28" s="8">
        <v>49.190080000000002</v>
      </c>
      <c r="S28" s="8">
        <v>44.628099999999996</v>
      </c>
      <c r="T28" s="8">
        <v>82.373550000000009</v>
      </c>
      <c r="U28" s="8">
        <v>74.04258999999999</v>
      </c>
      <c r="V28" s="8">
        <v>59.404600000000002</v>
      </c>
      <c r="W28" s="8">
        <v>42.445689999999999</v>
      </c>
      <c r="X28" s="8">
        <v>22.21454</v>
      </c>
      <c r="Y28" s="8">
        <v>58.769889999999997</v>
      </c>
      <c r="Z28" s="8">
        <v>31.517060000000001</v>
      </c>
      <c r="AA28" s="8">
        <v>41.176480000000005</v>
      </c>
      <c r="AB28" s="8">
        <v>36.615409999999905</v>
      </c>
      <c r="AC28" s="8">
        <v>63.888529999999896</v>
      </c>
      <c r="AD28" s="8">
        <v>26.578900000000001</v>
      </c>
      <c r="AE28" s="8">
        <v>124.9605</v>
      </c>
      <c r="AF28" s="8">
        <v>70.0175499999999</v>
      </c>
      <c r="AG28" s="8">
        <v>37.985829999999993</v>
      </c>
      <c r="AH28" s="8">
        <v>23.852601999999997</v>
      </c>
      <c r="AI28" s="7"/>
      <c r="AJ28" s="7"/>
      <c r="AK28" s="7"/>
      <c r="AL28" s="7"/>
      <c r="AM28" s="7"/>
      <c r="AN28" s="1"/>
      <c r="AO28" s="1"/>
      <c r="AP28" s="1"/>
      <c r="AQ28" s="1"/>
      <c r="AR28" s="1"/>
      <c r="AS28" s="1"/>
      <c r="AT28" s="1"/>
      <c r="AU28" s="1"/>
      <c r="AV28" s="1"/>
      <c r="AW28" s="1"/>
      <c r="AX28" s="1"/>
      <c r="AY28" s="1"/>
    </row>
    <row r="29" spans="1:51" ht="15" x14ac:dyDescent="0.25">
      <c r="A29" s="142">
        <f>YampaRiverInflow.TotalOutflow!A29</f>
        <v>46113</v>
      </c>
      <c r="B29" s="232"/>
      <c r="C29" s="86">
        <v>52.514000000000003</v>
      </c>
      <c r="D29" s="231">
        <v>52.514000000000003</v>
      </c>
      <c r="E29" s="8">
        <v>1.3631199999999954</v>
      </c>
      <c r="F29" s="8">
        <v>-2.5694920000000012</v>
      </c>
      <c r="G29" s="8">
        <v>-26.212883999999999</v>
      </c>
      <c r="H29" s="8">
        <v>3.6764540000000014</v>
      </c>
      <c r="I29" s="8">
        <v>29.157019999999999</v>
      </c>
      <c r="J29" s="8">
        <v>70.294210000000007</v>
      </c>
      <c r="K29" s="8">
        <v>23.60331</v>
      </c>
      <c r="L29" s="8">
        <v>16.8</v>
      </c>
      <c r="M29" s="8">
        <v>35.028100000000002</v>
      </c>
      <c r="N29" s="8">
        <v>13.62645</v>
      </c>
      <c r="O29" s="8">
        <v>32.747109999999999</v>
      </c>
      <c r="P29" s="8">
        <v>39.133879999999998</v>
      </c>
      <c r="Q29" s="8">
        <v>90.902479999999997</v>
      </c>
      <c r="R29" s="8">
        <v>33.758679999999998</v>
      </c>
      <c r="S29" s="8">
        <v>33.699169999999995</v>
      </c>
      <c r="T29" s="8">
        <v>29.79214</v>
      </c>
      <c r="U29" s="8">
        <v>43.080640000000002</v>
      </c>
      <c r="V29" s="8">
        <v>88.700450000000004</v>
      </c>
      <c r="W29" s="8">
        <v>43.635820000000002</v>
      </c>
      <c r="X29" s="8">
        <v>17.01784</v>
      </c>
      <c r="Y29" s="8">
        <v>26.498860000000001</v>
      </c>
      <c r="Z29" s="8">
        <v>22.988139999999998</v>
      </c>
      <c r="AA29" s="8">
        <v>25.348419999999997</v>
      </c>
      <c r="AB29" s="8">
        <v>31.934349999999899</v>
      </c>
      <c r="AC29" s="8">
        <v>40.2452100000001</v>
      </c>
      <c r="AD29" s="8">
        <v>24.198700000000002</v>
      </c>
      <c r="AE29" s="8">
        <v>43.240300000000097</v>
      </c>
      <c r="AF29" s="8">
        <v>39.828680000000105</v>
      </c>
      <c r="AG29" s="8">
        <v>41.938178000000001</v>
      </c>
      <c r="AH29" s="8">
        <v>40.074694000000001</v>
      </c>
      <c r="AI29" s="7"/>
      <c r="AJ29" s="7"/>
      <c r="AK29" s="7"/>
      <c r="AL29" s="7"/>
      <c r="AM29" s="7"/>
      <c r="AN29" s="1"/>
      <c r="AO29" s="1"/>
      <c r="AP29" s="1"/>
      <c r="AQ29" s="1"/>
      <c r="AR29" s="1"/>
      <c r="AS29" s="1"/>
      <c r="AT29" s="1"/>
      <c r="AU29" s="1"/>
      <c r="AV29" s="1"/>
      <c r="AW29" s="1"/>
      <c r="AX29" s="1"/>
      <c r="AY29" s="1"/>
    </row>
    <row r="30" spans="1:51" ht="15" x14ac:dyDescent="0.25">
      <c r="A30" s="142">
        <f>YampaRiverInflow.TotalOutflow!A30</f>
        <v>46143</v>
      </c>
      <c r="B30" s="232"/>
      <c r="C30" s="86">
        <v>23.488</v>
      </c>
      <c r="D30" s="231">
        <v>23.488</v>
      </c>
      <c r="E30" s="8">
        <v>0.19014400000000023</v>
      </c>
      <c r="F30" s="8">
        <v>-5.5054859999999994</v>
      </c>
      <c r="G30" s="8">
        <v>-26.211384000000006</v>
      </c>
      <c r="H30" s="8">
        <v>7.738929999999999</v>
      </c>
      <c r="I30" s="8">
        <v>15.471069999999999</v>
      </c>
      <c r="J30" s="8">
        <v>41.137190000000004</v>
      </c>
      <c r="K30" s="8">
        <v>13.289260000000001</v>
      </c>
      <c r="L30" s="8">
        <v>27.570250000000001</v>
      </c>
      <c r="M30" s="8">
        <v>34.690910000000002</v>
      </c>
      <c r="N30" s="8">
        <v>21.163640000000001</v>
      </c>
      <c r="O30" s="8">
        <v>23.543800000000001</v>
      </c>
      <c r="P30" s="8">
        <v>34.333880000000001</v>
      </c>
      <c r="Q30" s="8">
        <v>67.140500000000003</v>
      </c>
      <c r="R30" s="8">
        <v>34.274380000000001</v>
      </c>
      <c r="S30" s="8">
        <v>36.813220000000001</v>
      </c>
      <c r="T30" s="8">
        <v>20.429749999999999</v>
      </c>
      <c r="U30" s="8">
        <v>51.173209999999997</v>
      </c>
      <c r="V30" s="8">
        <v>36.138489999999997</v>
      </c>
      <c r="W30" s="8">
        <v>21.024139999999999</v>
      </c>
      <c r="X30" s="8">
        <v>18.545120000000001</v>
      </c>
      <c r="Y30" s="8">
        <v>27.252549999999999</v>
      </c>
      <c r="Z30" s="8">
        <v>27.252610000000001</v>
      </c>
      <c r="AA30" s="8">
        <v>28.958279999999998</v>
      </c>
      <c r="AB30" s="8">
        <v>32.1327</v>
      </c>
      <c r="AC30" s="8">
        <v>29.573979999999999</v>
      </c>
      <c r="AD30" s="8">
        <v>26.281370000000102</v>
      </c>
      <c r="AE30" s="8">
        <v>27.570650000000001</v>
      </c>
      <c r="AF30" s="8">
        <v>23.583810000000099</v>
      </c>
      <c r="AG30" s="8">
        <v>24.659790000000001</v>
      </c>
      <c r="AH30" s="8">
        <v>21.803582000000002</v>
      </c>
      <c r="AI30" s="7"/>
      <c r="AJ30" s="7"/>
      <c r="AK30" s="7"/>
      <c r="AL30" s="7"/>
      <c r="AM30" s="7"/>
      <c r="AN30" s="1"/>
      <c r="AO30" s="1"/>
      <c r="AP30" s="1"/>
      <c r="AQ30" s="1"/>
      <c r="AR30" s="1"/>
      <c r="AS30" s="1"/>
      <c r="AT30" s="1"/>
      <c r="AU30" s="1"/>
      <c r="AV30" s="1"/>
      <c r="AW30" s="1"/>
      <c r="AX30" s="1"/>
      <c r="AY30" s="1"/>
    </row>
    <row r="31" spans="1:51" ht="15" x14ac:dyDescent="0.25">
      <c r="A31" s="142">
        <f>YampaRiverInflow.TotalOutflow!A31</f>
        <v>46174</v>
      </c>
      <c r="B31" s="232"/>
      <c r="C31" s="86">
        <v>25.555</v>
      </c>
      <c r="D31" s="231">
        <v>25.555</v>
      </c>
      <c r="E31" s="8">
        <v>12.473674000000001</v>
      </c>
      <c r="F31" s="8">
        <v>1.061094</v>
      </c>
      <c r="G31" s="8">
        <v>22.368065999999995</v>
      </c>
      <c r="H31" s="8">
        <v>-1.3633040000000001</v>
      </c>
      <c r="I31" s="8">
        <v>31.73554</v>
      </c>
      <c r="J31" s="8">
        <v>15.272729999999999</v>
      </c>
      <c r="K31" s="8">
        <v>13.68595</v>
      </c>
      <c r="L31" s="8">
        <v>32.07273</v>
      </c>
      <c r="M31" s="8">
        <v>48.238019999999999</v>
      </c>
      <c r="N31" s="8">
        <v>6.5057900000000002</v>
      </c>
      <c r="O31" s="8">
        <v>14.280989999999999</v>
      </c>
      <c r="P31" s="8">
        <v>20.826450000000001</v>
      </c>
      <c r="Q31" s="8">
        <v>11.9405</v>
      </c>
      <c r="R31" s="8">
        <v>14.67769</v>
      </c>
      <c r="S31" s="8">
        <v>31.73554</v>
      </c>
      <c r="T31" s="8">
        <v>13.4876</v>
      </c>
      <c r="U31" s="8">
        <v>35.543419999999998</v>
      </c>
      <c r="V31" s="8">
        <v>23.741799999999998</v>
      </c>
      <c r="W31" s="8">
        <v>24.39593</v>
      </c>
      <c r="X31" s="8">
        <v>22.730180000000001</v>
      </c>
      <c r="Y31" s="8">
        <v>25.189630000000001</v>
      </c>
      <c r="Z31" s="8">
        <v>26.0823</v>
      </c>
      <c r="AA31" s="8">
        <v>25.58633</v>
      </c>
      <c r="AB31" s="8">
        <v>28.562399999999901</v>
      </c>
      <c r="AC31" s="8">
        <v>24.3970500000001</v>
      </c>
      <c r="AD31" s="8">
        <v>26.578900000000001</v>
      </c>
      <c r="AE31" s="8">
        <v>24.000349999999901</v>
      </c>
      <c r="AF31" s="8">
        <v>22.730910000000101</v>
      </c>
      <c r="AG31" s="8">
        <v>3.4259199999999983</v>
      </c>
      <c r="AH31" s="8">
        <v>8.1729199999999995</v>
      </c>
      <c r="AI31" s="7"/>
      <c r="AJ31" s="7"/>
      <c r="AK31" s="7"/>
      <c r="AL31" s="7"/>
      <c r="AM31" s="7"/>
      <c r="AN31" s="1"/>
      <c r="AO31" s="1"/>
      <c r="AP31" s="1"/>
      <c r="AQ31" s="1"/>
      <c r="AR31" s="1"/>
      <c r="AS31" s="1"/>
      <c r="AT31" s="1"/>
      <c r="AU31" s="1"/>
      <c r="AV31" s="1"/>
      <c r="AW31" s="1"/>
      <c r="AX31" s="1"/>
      <c r="AY31" s="1"/>
    </row>
    <row r="32" spans="1:51" ht="15" x14ac:dyDescent="0.25">
      <c r="A32" s="142">
        <f>YampaRiverInflow.TotalOutflow!A32</f>
        <v>46204</v>
      </c>
      <c r="B32" s="232"/>
      <c r="C32" s="86">
        <v>36.734000000000002</v>
      </c>
      <c r="D32" s="231">
        <v>36.734000000000002</v>
      </c>
      <c r="E32" s="8">
        <v>-5.4029160000000003</v>
      </c>
      <c r="F32" s="8">
        <v>-9.1989860000000014</v>
      </c>
      <c r="G32" s="8">
        <v>30.872809999999998</v>
      </c>
      <c r="H32" s="8">
        <v>7.8308159999999951</v>
      </c>
      <c r="I32" s="8">
        <v>31.933880000000002</v>
      </c>
      <c r="J32" s="8">
        <v>33.12397</v>
      </c>
      <c r="K32" s="8">
        <v>30.347110000000001</v>
      </c>
      <c r="L32" s="8">
        <v>21.12397</v>
      </c>
      <c r="M32" s="8">
        <v>19.953720000000001</v>
      </c>
      <c r="N32" s="8">
        <v>10.1157</v>
      </c>
      <c r="O32" s="8">
        <v>17.2562</v>
      </c>
      <c r="P32" s="8">
        <v>39.272730000000003</v>
      </c>
      <c r="Q32" s="8">
        <v>21.024789999999999</v>
      </c>
      <c r="R32" s="8">
        <v>21.223140000000001</v>
      </c>
      <c r="S32" s="8">
        <v>45.421489999999999</v>
      </c>
      <c r="T32" s="8">
        <v>28.760330000000003</v>
      </c>
      <c r="U32" s="8">
        <v>28.164830000000002</v>
      </c>
      <c r="V32" s="8">
        <v>29.156560000000002</v>
      </c>
      <c r="W32" s="8">
        <v>31.536360000000002</v>
      </c>
      <c r="X32" s="8">
        <v>26.379669999999997</v>
      </c>
      <c r="Y32" s="8">
        <v>61.685449999999996</v>
      </c>
      <c r="Z32" s="8">
        <v>29.156569999999999</v>
      </c>
      <c r="AA32" s="8">
        <v>33.520060000000001</v>
      </c>
      <c r="AB32" s="8">
        <v>26.182200000000002</v>
      </c>
      <c r="AC32" s="8">
        <v>32.1327</v>
      </c>
      <c r="AD32" s="8">
        <v>49.587499999999999</v>
      </c>
      <c r="AE32" s="8">
        <v>22.016849999999998</v>
      </c>
      <c r="AF32" s="8">
        <v>23.603650000000101</v>
      </c>
      <c r="AG32" s="8">
        <v>-0.52760200000000035</v>
      </c>
      <c r="AH32" s="8">
        <v>14.445949999999996</v>
      </c>
      <c r="AI32" s="7"/>
      <c r="AJ32" s="7"/>
      <c r="AK32" s="7"/>
      <c r="AL32" s="7"/>
      <c r="AM32" s="7"/>
      <c r="AN32" s="1"/>
      <c r="AO32" s="1"/>
      <c r="AP32" s="1"/>
      <c r="AQ32" s="1"/>
      <c r="AR32" s="1"/>
      <c r="AS32" s="1"/>
      <c r="AT32" s="1"/>
      <c r="AU32" s="1"/>
      <c r="AV32" s="1"/>
      <c r="AW32" s="1"/>
      <c r="AX32" s="1"/>
      <c r="AY32" s="1"/>
    </row>
    <row r="33" spans="1:51" ht="15" x14ac:dyDescent="0.25">
      <c r="A33" s="142">
        <f>YampaRiverInflow.TotalOutflow!A33</f>
        <v>46235</v>
      </c>
      <c r="B33" s="232"/>
      <c r="C33" s="86">
        <v>56.591999999999999</v>
      </c>
      <c r="D33" s="231">
        <v>56.591999999999999</v>
      </c>
      <c r="E33" s="8">
        <v>-27.475497999999998</v>
      </c>
      <c r="F33" s="8">
        <v>-21.766008000000003</v>
      </c>
      <c r="G33" s="8">
        <v>29.917686</v>
      </c>
      <c r="H33" s="8">
        <v>25.019824</v>
      </c>
      <c r="I33" s="8">
        <v>50.280989999999996</v>
      </c>
      <c r="J33" s="8">
        <v>20.826450000000001</v>
      </c>
      <c r="K33" s="8">
        <v>44.033059999999999</v>
      </c>
      <c r="L33" s="8">
        <v>23.404959999999999</v>
      </c>
      <c r="M33" s="8">
        <v>52.066120000000005</v>
      </c>
      <c r="N33" s="8">
        <v>17.851240000000001</v>
      </c>
      <c r="O33" s="8">
        <v>42.049589999999995</v>
      </c>
      <c r="P33" s="8">
        <v>50.578510000000001</v>
      </c>
      <c r="Q33" s="8">
        <v>28.36364</v>
      </c>
      <c r="R33" s="8">
        <v>66.446280000000002</v>
      </c>
      <c r="S33" s="8">
        <v>91.636359999999996</v>
      </c>
      <c r="T33" s="8">
        <v>39.272730000000003</v>
      </c>
      <c r="U33" s="8">
        <v>23.60284</v>
      </c>
      <c r="V33" s="8">
        <v>91.04083</v>
      </c>
      <c r="W33" s="8">
        <v>36.693379999999998</v>
      </c>
      <c r="X33" s="8">
        <v>68.607789999999994</v>
      </c>
      <c r="Y33" s="8">
        <v>66.842500000000001</v>
      </c>
      <c r="Z33" s="8">
        <v>41.057389999999998</v>
      </c>
      <c r="AA33" s="8">
        <v>44.429290000000002</v>
      </c>
      <c r="AB33" s="8">
        <v>41.851849999999999</v>
      </c>
      <c r="AC33" s="8">
        <v>40.265050000000002</v>
      </c>
      <c r="AD33" s="8">
        <v>38.876599999999996</v>
      </c>
      <c r="AE33" s="8">
        <v>29.55415</v>
      </c>
      <c r="AF33" s="8">
        <v>23.603649999999899</v>
      </c>
      <c r="AG33" s="8">
        <v>15.498979999999996</v>
      </c>
      <c r="AH33" s="8">
        <v>39.663323999999996</v>
      </c>
      <c r="AI33" s="7"/>
      <c r="AJ33" s="7"/>
      <c r="AK33" s="7"/>
      <c r="AL33" s="7"/>
      <c r="AM33" s="7"/>
      <c r="AN33" s="1"/>
      <c r="AO33" s="1"/>
      <c r="AP33" s="1"/>
      <c r="AQ33" s="1"/>
      <c r="AR33" s="1"/>
      <c r="AS33" s="1"/>
      <c r="AT33" s="1"/>
      <c r="AU33" s="1"/>
      <c r="AV33" s="1"/>
      <c r="AW33" s="1"/>
      <c r="AX33" s="1"/>
      <c r="AY33" s="1"/>
    </row>
    <row r="34" spans="1:51" ht="15" x14ac:dyDescent="0.25">
      <c r="A34" s="142">
        <f>YampaRiverInflow.TotalOutflow!A34</f>
        <v>46266</v>
      </c>
      <c r="B34" s="232"/>
      <c r="C34" s="86">
        <v>36.896999999999998</v>
      </c>
      <c r="D34" s="231">
        <v>36.896999999999998</v>
      </c>
      <c r="E34" s="8">
        <v>-11.254766</v>
      </c>
      <c r="F34" s="8">
        <v>-1.109622000000003</v>
      </c>
      <c r="G34" s="8">
        <v>14.515779999999999</v>
      </c>
      <c r="H34" s="8">
        <v>21.008659999999999</v>
      </c>
      <c r="I34" s="8">
        <v>59.246279999999999</v>
      </c>
      <c r="J34" s="8">
        <v>36.099170000000001</v>
      </c>
      <c r="K34" s="8">
        <v>49.190080000000002</v>
      </c>
      <c r="L34" s="8">
        <v>39.133879999999998</v>
      </c>
      <c r="M34" s="8">
        <v>48.456199999999995</v>
      </c>
      <c r="N34" s="8">
        <v>103.95372</v>
      </c>
      <c r="O34" s="8">
        <v>34.373550000000002</v>
      </c>
      <c r="P34" s="8">
        <v>57.381819999999998</v>
      </c>
      <c r="Q34" s="8">
        <v>38.360330000000005</v>
      </c>
      <c r="R34" s="8">
        <v>50.87603</v>
      </c>
      <c r="S34" s="8">
        <v>33.83802</v>
      </c>
      <c r="T34" s="8">
        <v>38.677690000000005</v>
      </c>
      <c r="U34" s="8">
        <v>28.363289999999999</v>
      </c>
      <c r="V34" s="8">
        <v>44.250949999999996</v>
      </c>
      <c r="W34" s="8">
        <v>41.255660000000006</v>
      </c>
      <c r="X34" s="8">
        <v>47.999720000000003</v>
      </c>
      <c r="Y34" s="8">
        <v>78.703759999999988</v>
      </c>
      <c r="Z34" s="8">
        <v>38.875680000000003</v>
      </c>
      <c r="AA34" s="8">
        <v>32.726860000000002</v>
      </c>
      <c r="AB34" s="8">
        <v>30.744250000000001</v>
      </c>
      <c r="AC34" s="8">
        <v>24.1193600000001</v>
      </c>
      <c r="AD34" s="8">
        <v>44.628749999999897</v>
      </c>
      <c r="AE34" s="8">
        <v>21.9771800000001</v>
      </c>
      <c r="AF34" s="8">
        <v>24.040019999999899</v>
      </c>
      <c r="AG34" s="8">
        <v>19.180725999999996</v>
      </c>
      <c r="AH34" s="8">
        <v>38.334448000000002</v>
      </c>
      <c r="AI34" s="7"/>
      <c r="AJ34" s="7"/>
      <c r="AK34" s="7"/>
      <c r="AL34" s="7"/>
      <c r="AM34" s="7"/>
      <c r="AN34" s="1"/>
      <c r="AO34" s="1"/>
      <c r="AP34" s="1"/>
      <c r="AQ34" s="1"/>
      <c r="AR34" s="1"/>
      <c r="AS34" s="1"/>
      <c r="AT34" s="1"/>
      <c r="AU34" s="1"/>
      <c r="AV34" s="1"/>
      <c r="AW34" s="1"/>
      <c r="AX34" s="1"/>
      <c r="AY34" s="1"/>
    </row>
    <row r="35" spans="1:51" ht="15" x14ac:dyDescent="0.25">
      <c r="A35" s="142">
        <f>YampaRiverInflow.TotalOutflow!A35</f>
        <v>46296</v>
      </c>
      <c r="B35" s="232"/>
      <c r="C35" s="86">
        <v>35.139000000000003</v>
      </c>
      <c r="D35" s="231">
        <v>35.139000000000003</v>
      </c>
      <c r="E35" s="8">
        <v>20.811032000000001</v>
      </c>
      <c r="F35" s="8">
        <v>15.392737999999998</v>
      </c>
      <c r="G35" s="8">
        <v>31.104225999999993</v>
      </c>
      <c r="H35" s="8">
        <v>32.409004000000003</v>
      </c>
      <c r="I35" s="8">
        <v>36.495870000000004</v>
      </c>
      <c r="J35" s="8">
        <v>22.413220000000003</v>
      </c>
      <c r="K35" s="8">
        <v>37.884300000000003</v>
      </c>
      <c r="L35" s="8">
        <v>47.385120000000001</v>
      </c>
      <c r="M35" s="8">
        <v>23.34545</v>
      </c>
      <c r="N35" s="8">
        <v>20.647929999999999</v>
      </c>
      <c r="O35" s="8">
        <v>30.664459999999998</v>
      </c>
      <c r="P35" s="8">
        <v>41.077690000000004</v>
      </c>
      <c r="Q35" s="8">
        <v>31.060849999999999</v>
      </c>
      <c r="R35" s="8">
        <v>69.758679999999998</v>
      </c>
      <c r="S35" s="8">
        <v>20.94511</v>
      </c>
      <c r="T35" s="8">
        <v>34.908660000000005</v>
      </c>
      <c r="U35" s="8">
        <v>24.793029999999998</v>
      </c>
      <c r="V35" s="8">
        <v>40.680699999999995</v>
      </c>
      <c r="W35" s="8">
        <v>34.511849999999995</v>
      </c>
      <c r="X35" s="8">
        <v>29.513770000000001</v>
      </c>
      <c r="Y35" s="8">
        <v>19.080719999999999</v>
      </c>
      <c r="Z35" s="8">
        <v>42.445929999999997</v>
      </c>
      <c r="AA35" s="8">
        <v>56.012860000000003</v>
      </c>
      <c r="AB35" s="8">
        <v>29.236789999999999</v>
      </c>
      <c r="AC35" s="8">
        <v>25.884679999999999</v>
      </c>
      <c r="AD35" s="8">
        <v>63.214149999999897</v>
      </c>
      <c r="AE35" s="8">
        <v>23.663159999999799</v>
      </c>
      <c r="AF35" s="8">
        <v>24.972269999999799</v>
      </c>
      <c r="AG35" s="8">
        <v>26.040343999999997</v>
      </c>
      <c r="AH35" s="8">
        <v>13.166246000000003</v>
      </c>
      <c r="AI35" s="7"/>
      <c r="AJ35" s="7"/>
      <c r="AK35" s="7"/>
      <c r="AL35" s="7"/>
      <c r="AM35" s="7"/>
      <c r="AN35" s="1"/>
      <c r="AO35" s="1"/>
      <c r="AP35" s="1"/>
      <c r="AQ35" s="1"/>
      <c r="AR35" s="1"/>
      <c r="AS35" s="1"/>
      <c r="AT35" s="1"/>
      <c r="AU35" s="1"/>
      <c r="AV35" s="1"/>
      <c r="AW35" s="1"/>
      <c r="AX35" s="1"/>
      <c r="AY35" s="1"/>
    </row>
    <row r="36" spans="1:51" ht="15" x14ac:dyDescent="0.25">
      <c r="A36" s="142">
        <f>YampaRiverInflow.TotalOutflow!A36</f>
        <v>46327</v>
      </c>
      <c r="B36" s="232"/>
      <c r="C36" s="86">
        <v>23.611000000000001</v>
      </c>
      <c r="D36" s="231">
        <v>23.611000000000001</v>
      </c>
      <c r="E36" s="8">
        <v>1.1222839999999996</v>
      </c>
      <c r="F36" s="8">
        <v>9.8448719999999987</v>
      </c>
      <c r="G36" s="8">
        <v>28.013811999999998</v>
      </c>
      <c r="H36" s="8">
        <v>15.793877999999999</v>
      </c>
      <c r="I36" s="8">
        <v>24.595040000000001</v>
      </c>
      <c r="J36" s="8">
        <v>18.446279999999998</v>
      </c>
      <c r="K36" s="8">
        <v>36.495870000000004</v>
      </c>
      <c r="L36" s="8">
        <v>27.966939999999997</v>
      </c>
      <c r="M36" s="8">
        <v>25.487599999999997</v>
      </c>
      <c r="N36" s="8">
        <v>23.10744</v>
      </c>
      <c r="O36" s="8">
        <v>22.472729999999999</v>
      </c>
      <c r="P36" s="8">
        <v>35.166530000000002</v>
      </c>
      <c r="Q36" s="8">
        <v>20.925319999999999</v>
      </c>
      <c r="R36" s="8">
        <v>16.066120000000002</v>
      </c>
      <c r="S36" s="8">
        <v>25.54711</v>
      </c>
      <c r="T36" s="8">
        <v>41.950060000000001</v>
      </c>
      <c r="U36" s="8">
        <v>23.00787</v>
      </c>
      <c r="V36" s="8">
        <v>14.39954</v>
      </c>
      <c r="W36" s="8">
        <v>23.602700000000002</v>
      </c>
      <c r="X36" s="8">
        <v>28.581400000000002</v>
      </c>
      <c r="Y36" s="8">
        <v>27.807869999999998</v>
      </c>
      <c r="Z36" s="8">
        <v>24.69378</v>
      </c>
      <c r="AA36" s="8">
        <v>22.293890000000001</v>
      </c>
      <c r="AB36" s="8">
        <v>27.888010000000101</v>
      </c>
      <c r="AC36" s="8">
        <v>24.873090000000097</v>
      </c>
      <c r="AD36" s="8">
        <v>23.24662</v>
      </c>
      <c r="AE36" s="8">
        <v>25.646650000000101</v>
      </c>
      <c r="AF36" s="8">
        <v>24.793749999999999</v>
      </c>
      <c r="AG36" s="8">
        <v>17.507805999999995</v>
      </c>
      <c r="AH36" s="8">
        <v>8.8944699999999983</v>
      </c>
      <c r="AI36" s="7"/>
      <c r="AJ36" s="7"/>
      <c r="AK36" s="7"/>
      <c r="AL36" s="7"/>
      <c r="AM36" s="7"/>
      <c r="AN36" s="1"/>
      <c r="AO36" s="1"/>
      <c r="AP36" s="1"/>
      <c r="AQ36" s="1"/>
      <c r="AR36" s="1"/>
      <c r="AS36" s="1"/>
      <c r="AT36" s="1"/>
      <c r="AU36" s="1"/>
      <c r="AV36" s="1"/>
      <c r="AW36" s="1"/>
      <c r="AX36" s="1"/>
      <c r="AY36" s="1"/>
    </row>
    <row r="37" spans="1:51" ht="15" x14ac:dyDescent="0.25">
      <c r="A37" s="142">
        <f>YampaRiverInflow.TotalOutflow!A37</f>
        <v>46357</v>
      </c>
      <c r="B37" s="232"/>
      <c r="C37" s="86">
        <v>27.126000000000001</v>
      </c>
      <c r="D37" s="231">
        <v>27.126000000000001</v>
      </c>
      <c r="E37" s="8">
        <v>-6.7709719999999995</v>
      </c>
      <c r="F37" s="8">
        <v>0.60159199999999691</v>
      </c>
      <c r="G37" s="8">
        <v>44.223798000000002</v>
      </c>
      <c r="H37" s="8">
        <v>1.110544</v>
      </c>
      <c r="I37" s="8">
        <v>15.07438</v>
      </c>
      <c r="J37" s="8">
        <v>12.69421</v>
      </c>
      <c r="K37" s="8">
        <v>35.305790000000002</v>
      </c>
      <c r="L37" s="8">
        <v>29.355370000000001</v>
      </c>
      <c r="M37" s="8">
        <v>13.4876</v>
      </c>
      <c r="N37" s="8">
        <v>18.723970000000001</v>
      </c>
      <c r="O37" s="8">
        <v>15.471069999999999</v>
      </c>
      <c r="P37" s="8">
        <v>19.100490000000001</v>
      </c>
      <c r="Q37" s="8">
        <v>3.9664899999999998</v>
      </c>
      <c r="R37" s="8">
        <v>23.801650000000002</v>
      </c>
      <c r="S37" s="8">
        <v>57.520660000000007</v>
      </c>
      <c r="T37" s="8">
        <v>23.99954</v>
      </c>
      <c r="U37" s="8">
        <v>19.4375</v>
      </c>
      <c r="V37" s="8">
        <v>33.916870000000003</v>
      </c>
      <c r="W37" s="8">
        <v>31.734860000000001</v>
      </c>
      <c r="X37" s="8">
        <v>22.7103</v>
      </c>
      <c r="Y37" s="8">
        <v>25.368259999999999</v>
      </c>
      <c r="Z37" s="8">
        <v>31.6557</v>
      </c>
      <c r="AA37" s="8">
        <v>22.412740000000003</v>
      </c>
      <c r="AB37" s="8">
        <v>36.377389999999899</v>
      </c>
      <c r="AC37" s="8">
        <v>25.983849999999997</v>
      </c>
      <c r="AD37" s="8">
        <v>23.544150000000002</v>
      </c>
      <c r="AE37" s="8">
        <v>39.471650000000103</v>
      </c>
      <c r="AF37" s="8">
        <v>24.5160599999999</v>
      </c>
      <c r="AG37" s="8">
        <v>8.4644880000000011</v>
      </c>
      <c r="AH37" s="8">
        <v>2.3967059999999982</v>
      </c>
      <c r="AI37" s="7"/>
      <c r="AJ37" s="7"/>
      <c r="AK37" s="7"/>
      <c r="AL37" s="7"/>
      <c r="AM37" s="7"/>
      <c r="AN37" s="1"/>
      <c r="AO37" s="1"/>
      <c r="AP37" s="1"/>
      <c r="AQ37" s="1"/>
      <c r="AR37" s="1"/>
      <c r="AS37" s="1"/>
      <c r="AT37" s="1"/>
      <c r="AU37" s="1"/>
      <c r="AV37" s="1"/>
      <c r="AW37" s="1"/>
      <c r="AX37" s="1"/>
      <c r="AY37" s="1"/>
    </row>
    <row r="38" spans="1:51" ht="15" x14ac:dyDescent="0.25">
      <c r="A38" s="142">
        <f>YampaRiverInflow.TotalOutflow!A38</f>
        <v>46388</v>
      </c>
      <c r="B38" s="232"/>
      <c r="C38" s="86">
        <v>29.402999999999999</v>
      </c>
      <c r="D38" s="231">
        <v>29.402999999999999</v>
      </c>
      <c r="E38" s="8">
        <v>-19.261465999999999</v>
      </c>
      <c r="F38" s="8">
        <v>-11.55139</v>
      </c>
      <c r="G38" s="8">
        <v>25.526097999999998</v>
      </c>
      <c r="H38" s="8">
        <v>1.3745679999999993</v>
      </c>
      <c r="I38" s="8">
        <v>21.421490000000002</v>
      </c>
      <c r="J38" s="8">
        <v>24.198349999999998</v>
      </c>
      <c r="K38" s="8">
        <v>42.049589999999995</v>
      </c>
      <c r="L38" s="8">
        <v>21.61983</v>
      </c>
      <c r="M38" s="8">
        <v>18.446279999999998</v>
      </c>
      <c r="N38" s="8">
        <v>23.206610000000001</v>
      </c>
      <c r="O38" s="8">
        <v>20.033060000000003</v>
      </c>
      <c r="P38" s="8">
        <v>101.09752</v>
      </c>
      <c r="Q38" s="8">
        <v>22.61157</v>
      </c>
      <c r="R38" s="8">
        <v>23.206610000000001</v>
      </c>
      <c r="S38" s="8">
        <v>42.247930000000004</v>
      </c>
      <c r="T38" s="8">
        <v>34.11524</v>
      </c>
      <c r="U38" s="8">
        <v>41.255679999999998</v>
      </c>
      <c r="V38" s="8">
        <v>24.792830000000002</v>
      </c>
      <c r="W38" s="8">
        <v>40.065640000000002</v>
      </c>
      <c r="X38" s="8">
        <v>37.883839999999999</v>
      </c>
      <c r="Y38" s="8">
        <v>23.007810000000003</v>
      </c>
      <c r="Z38" s="8">
        <v>30.743310000000001</v>
      </c>
      <c r="AA38" s="8">
        <v>36.496400000000001</v>
      </c>
      <c r="AB38" s="8">
        <v>45.025449999999999</v>
      </c>
      <c r="AC38" s="8">
        <v>23.802</v>
      </c>
      <c r="AD38" s="8">
        <v>42.050199999999904</v>
      </c>
      <c r="AE38" s="8">
        <v>26.777249999999999</v>
      </c>
      <c r="AF38" s="8">
        <v>29.809785999999992</v>
      </c>
      <c r="AG38" s="8">
        <v>0.14888199999999779</v>
      </c>
      <c r="AH38" s="8">
        <v>188.36769600000002</v>
      </c>
      <c r="AI38" s="7"/>
      <c r="AJ38" s="7"/>
      <c r="AK38" s="7"/>
      <c r="AL38" s="7"/>
      <c r="AM38" s="7"/>
      <c r="AN38" s="1"/>
      <c r="AO38" s="1"/>
      <c r="AP38" s="1"/>
      <c r="AQ38" s="1"/>
      <c r="AR38" s="1"/>
      <c r="AS38" s="1"/>
      <c r="AT38" s="1"/>
      <c r="AU38" s="1"/>
      <c r="AV38" s="1"/>
      <c r="AW38" s="1"/>
      <c r="AX38" s="1"/>
      <c r="AY38" s="1"/>
    </row>
    <row r="39" spans="1:51" ht="15" x14ac:dyDescent="0.25">
      <c r="A39" s="142">
        <f>YampaRiverInflow.TotalOutflow!A39</f>
        <v>46419</v>
      </c>
      <c r="B39" s="232"/>
      <c r="C39" s="86">
        <v>35.088000000000001</v>
      </c>
      <c r="D39" s="231">
        <v>35.088000000000001</v>
      </c>
      <c r="E39" s="8">
        <v>-9.7793939999999999</v>
      </c>
      <c r="F39" s="8">
        <v>38.657699999999991</v>
      </c>
      <c r="G39" s="8">
        <v>12.339405999999999</v>
      </c>
      <c r="H39" s="8">
        <v>23.60331</v>
      </c>
      <c r="I39" s="8">
        <v>17.2562</v>
      </c>
      <c r="J39" s="8">
        <v>16.066120000000002</v>
      </c>
      <c r="K39" s="8">
        <v>48.99174</v>
      </c>
      <c r="L39" s="8">
        <v>36.297519999999999</v>
      </c>
      <c r="M39" s="8">
        <v>25.745450000000002</v>
      </c>
      <c r="N39" s="8">
        <v>24.39669</v>
      </c>
      <c r="O39" s="8">
        <v>35.66281</v>
      </c>
      <c r="P39" s="8">
        <v>125.57355</v>
      </c>
      <c r="Q39" s="8">
        <v>20.429749999999999</v>
      </c>
      <c r="R39" s="8">
        <v>29.355370000000001</v>
      </c>
      <c r="S39" s="8">
        <v>90.644630000000006</v>
      </c>
      <c r="T39" s="8">
        <v>38.478989999999996</v>
      </c>
      <c r="U39" s="8">
        <v>35.16657</v>
      </c>
      <c r="V39" s="8">
        <v>33.321769999999994</v>
      </c>
      <c r="W39" s="8">
        <v>18.842610000000001</v>
      </c>
      <c r="X39" s="8">
        <v>38.875690000000006</v>
      </c>
      <c r="Y39" s="8">
        <v>32.449240000000003</v>
      </c>
      <c r="Z39" s="8">
        <v>39.450900000000004</v>
      </c>
      <c r="AA39" s="8">
        <v>41.375809999999994</v>
      </c>
      <c r="AB39" s="8">
        <v>62.678599999999996</v>
      </c>
      <c r="AC39" s="8">
        <v>22.2151999999999</v>
      </c>
      <c r="AD39" s="8">
        <v>72.001050000000006</v>
      </c>
      <c r="AE39" s="8">
        <v>37.884849999999894</v>
      </c>
      <c r="AF39" s="8">
        <v>19.033522000000001</v>
      </c>
      <c r="AG39" s="8">
        <v>7.0302340000000001</v>
      </c>
      <c r="AH39" s="8">
        <v>85.799055999999993</v>
      </c>
      <c r="AI39" s="7"/>
      <c r="AJ39" s="7"/>
      <c r="AK39" s="7"/>
      <c r="AL39" s="7"/>
      <c r="AM39" s="7"/>
      <c r="AN39" s="1"/>
      <c r="AO39" s="1"/>
      <c r="AP39" s="1"/>
      <c r="AQ39" s="1"/>
      <c r="AR39" s="1"/>
      <c r="AS39" s="1"/>
      <c r="AT39" s="1"/>
      <c r="AU39" s="1"/>
      <c r="AV39" s="1"/>
      <c r="AW39" s="1"/>
      <c r="AX39" s="1"/>
      <c r="AY39" s="1"/>
    </row>
    <row r="40" spans="1:51" ht="15" x14ac:dyDescent="0.25">
      <c r="A40" s="142">
        <f>YampaRiverInflow.TotalOutflow!A40</f>
        <v>46447</v>
      </c>
      <c r="B40" s="232"/>
      <c r="C40" s="86">
        <v>76.022000000000006</v>
      </c>
      <c r="D40" s="231">
        <v>76.022000000000006</v>
      </c>
      <c r="E40" s="8">
        <v>18.785719999999998</v>
      </c>
      <c r="F40" s="8">
        <v>66.418819999999997</v>
      </c>
      <c r="G40" s="8">
        <v>7.6782579999999996</v>
      </c>
      <c r="H40" s="8">
        <v>63.272730000000003</v>
      </c>
      <c r="I40" s="8">
        <v>48.99174</v>
      </c>
      <c r="J40" s="8">
        <v>19.834709999999998</v>
      </c>
      <c r="K40" s="8">
        <v>54.009920000000001</v>
      </c>
      <c r="L40" s="8">
        <v>55.160330000000002</v>
      </c>
      <c r="M40" s="8">
        <v>23.22645</v>
      </c>
      <c r="N40" s="8">
        <v>42.842980000000004</v>
      </c>
      <c r="O40" s="8">
        <v>27.59008</v>
      </c>
      <c r="P40" s="8">
        <v>69.104129999999998</v>
      </c>
      <c r="Q40" s="8">
        <v>49.190080000000002</v>
      </c>
      <c r="R40" s="8">
        <v>44.628099999999996</v>
      </c>
      <c r="S40" s="8">
        <v>82.373550000000009</v>
      </c>
      <c r="T40" s="8">
        <v>74.04258999999999</v>
      </c>
      <c r="U40" s="8">
        <v>59.404600000000002</v>
      </c>
      <c r="V40" s="8">
        <v>42.445689999999999</v>
      </c>
      <c r="W40" s="8">
        <v>22.21454</v>
      </c>
      <c r="X40" s="8">
        <v>58.769889999999997</v>
      </c>
      <c r="Y40" s="8">
        <v>31.517060000000001</v>
      </c>
      <c r="Z40" s="8">
        <v>41.176480000000005</v>
      </c>
      <c r="AA40" s="8">
        <v>36.615409999999905</v>
      </c>
      <c r="AB40" s="8">
        <v>63.888529999999896</v>
      </c>
      <c r="AC40" s="8">
        <v>26.578900000000001</v>
      </c>
      <c r="AD40" s="8">
        <v>124.9605</v>
      </c>
      <c r="AE40" s="8">
        <v>70.0175499999999</v>
      </c>
      <c r="AF40" s="8">
        <v>37.985829999999993</v>
      </c>
      <c r="AG40" s="8">
        <v>23.852601999999997</v>
      </c>
      <c r="AH40" s="8">
        <v>33.571293999999995</v>
      </c>
      <c r="AI40" s="7"/>
      <c r="AJ40" s="7"/>
      <c r="AK40" s="7"/>
      <c r="AL40" s="7"/>
      <c r="AM40" s="7"/>
      <c r="AN40" s="1"/>
      <c r="AO40" s="1"/>
      <c r="AP40" s="1"/>
      <c r="AQ40" s="1"/>
      <c r="AR40" s="1"/>
      <c r="AS40" s="1"/>
      <c r="AT40" s="1"/>
      <c r="AU40" s="1"/>
      <c r="AV40" s="1"/>
      <c r="AW40" s="1"/>
      <c r="AX40" s="1"/>
      <c r="AY40" s="1"/>
    </row>
    <row r="41" spans="1:51" ht="15" x14ac:dyDescent="0.25">
      <c r="A41" s="142">
        <f>YampaRiverInflow.TotalOutflow!A41</f>
        <v>46478</v>
      </c>
      <c r="B41" s="232"/>
      <c r="C41" s="86">
        <v>52.514000000000003</v>
      </c>
      <c r="D41" s="231">
        <v>52.514000000000003</v>
      </c>
      <c r="E41" s="8">
        <v>-2.5694920000000012</v>
      </c>
      <c r="F41" s="8">
        <v>-26.212883999999999</v>
      </c>
      <c r="G41" s="8">
        <v>3.6764540000000014</v>
      </c>
      <c r="H41" s="8">
        <v>29.157019999999999</v>
      </c>
      <c r="I41" s="8">
        <v>70.294210000000007</v>
      </c>
      <c r="J41" s="8">
        <v>23.60331</v>
      </c>
      <c r="K41" s="8">
        <v>16.8</v>
      </c>
      <c r="L41" s="8">
        <v>35.028100000000002</v>
      </c>
      <c r="M41" s="8">
        <v>13.62645</v>
      </c>
      <c r="N41" s="8">
        <v>32.747109999999999</v>
      </c>
      <c r="O41" s="8">
        <v>39.133879999999998</v>
      </c>
      <c r="P41" s="8">
        <v>90.902479999999997</v>
      </c>
      <c r="Q41" s="8">
        <v>33.758679999999998</v>
      </c>
      <c r="R41" s="8">
        <v>33.699169999999995</v>
      </c>
      <c r="S41" s="8">
        <v>29.79214</v>
      </c>
      <c r="T41" s="8">
        <v>43.080640000000002</v>
      </c>
      <c r="U41" s="8">
        <v>88.700450000000004</v>
      </c>
      <c r="V41" s="8">
        <v>43.635820000000002</v>
      </c>
      <c r="W41" s="8">
        <v>17.01784</v>
      </c>
      <c r="X41" s="8">
        <v>26.498860000000001</v>
      </c>
      <c r="Y41" s="8">
        <v>22.988139999999998</v>
      </c>
      <c r="Z41" s="8">
        <v>25.348419999999997</v>
      </c>
      <c r="AA41" s="8">
        <v>31.934349999999899</v>
      </c>
      <c r="AB41" s="8">
        <v>40.2452100000001</v>
      </c>
      <c r="AC41" s="8">
        <v>24.198700000000002</v>
      </c>
      <c r="AD41" s="8">
        <v>43.240300000000097</v>
      </c>
      <c r="AE41" s="8">
        <v>39.828680000000105</v>
      </c>
      <c r="AF41" s="8">
        <v>41.938178000000001</v>
      </c>
      <c r="AG41" s="8">
        <v>40.074694000000001</v>
      </c>
      <c r="AH41" s="8">
        <v>1.3631199999999954</v>
      </c>
      <c r="AI41" s="7"/>
      <c r="AJ41" s="7"/>
      <c r="AK41" s="7"/>
      <c r="AL41" s="7"/>
      <c r="AM41" s="7"/>
      <c r="AN41" s="1"/>
      <c r="AO41" s="1"/>
      <c r="AP41" s="1"/>
      <c r="AQ41" s="1"/>
      <c r="AR41" s="1"/>
      <c r="AS41" s="1"/>
      <c r="AT41" s="1"/>
      <c r="AU41" s="1"/>
      <c r="AV41" s="1"/>
      <c r="AW41" s="1"/>
      <c r="AX41" s="1"/>
      <c r="AY41" s="1"/>
    </row>
    <row r="42" spans="1:51" ht="15" x14ac:dyDescent="0.25">
      <c r="A42" s="142">
        <f>YampaRiverInflow.TotalOutflow!A42</f>
        <v>46508</v>
      </c>
      <c r="B42" s="232"/>
      <c r="C42" s="86">
        <v>23.488</v>
      </c>
      <c r="D42" s="231">
        <v>23.488</v>
      </c>
      <c r="E42" s="8">
        <v>-5.5054859999999994</v>
      </c>
      <c r="F42" s="8">
        <v>-26.211384000000006</v>
      </c>
      <c r="G42" s="8">
        <v>7.738929999999999</v>
      </c>
      <c r="H42" s="8">
        <v>15.471069999999999</v>
      </c>
      <c r="I42" s="8">
        <v>41.137190000000004</v>
      </c>
      <c r="J42" s="8">
        <v>13.289260000000001</v>
      </c>
      <c r="K42" s="8">
        <v>27.570250000000001</v>
      </c>
      <c r="L42" s="8">
        <v>34.690910000000002</v>
      </c>
      <c r="M42" s="8">
        <v>21.163640000000001</v>
      </c>
      <c r="N42" s="8">
        <v>23.543800000000001</v>
      </c>
      <c r="O42" s="8">
        <v>34.333880000000001</v>
      </c>
      <c r="P42" s="8">
        <v>67.140500000000003</v>
      </c>
      <c r="Q42" s="8">
        <v>34.274380000000001</v>
      </c>
      <c r="R42" s="8">
        <v>36.813220000000001</v>
      </c>
      <c r="S42" s="8">
        <v>20.429749999999999</v>
      </c>
      <c r="T42" s="8">
        <v>51.173209999999997</v>
      </c>
      <c r="U42" s="8">
        <v>36.138489999999997</v>
      </c>
      <c r="V42" s="8">
        <v>21.024139999999999</v>
      </c>
      <c r="W42" s="8">
        <v>18.545120000000001</v>
      </c>
      <c r="X42" s="8">
        <v>27.252549999999999</v>
      </c>
      <c r="Y42" s="8">
        <v>27.252610000000001</v>
      </c>
      <c r="Z42" s="8">
        <v>28.958279999999998</v>
      </c>
      <c r="AA42" s="8">
        <v>32.1327</v>
      </c>
      <c r="AB42" s="8">
        <v>29.573979999999999</v>
      </c>
      <c r="AC42" s="8">
        <v>26.281370000000102</v>
      </c>
      <c r="AD42" s="8">
        <v>27.570650000000001</v>
      </c>
      <c r="AE42" s="8">
        <v>23.583810000000099</v>
      </c>
      <c r="AF42" s="8">
        <v>24.659790000000001</v>
      </c>
      <c r="AG42" s="8">
        <v>21.803582000000002</v>
      </c>
      <c r="AH42" s="8">
        <v>0.19014400000000023</v>
      </c>
      <c r="AI42" s="7"/>
      <c r="AJ42" s="7"/>
      <c r="AK42" s="7"/>
      <c r="AL42" s="7"/>
      <c r="AM42" s="7"/>
      <c r="AN42" s="1"/>
      <c r="AO42" s="1"/>
      <c r="AP42" s="1"/>
      <c r="AQ42" s="1"/>
      <c r="AR42" s="1"/>
      <c r="AS42" s="1"/>
      <c r="AT42" s="1"/>
      <c r="AU42" s="1"/>
      <c r="AV42" s="1"/>
      <c r="AW42" s="1"/>
      <c r="AX42" s="1"/>
      <c r="AY42" s="1"/>
    </row>
    <row r="43" spans="1:51" ht="15" x14ac:dyDescent="0.25">
      <c r="A43" s="142">
        <f>YampaRiverInflow.TotalOutflow!A43</f>
        <v>46539</v>
      </c>
      <c r="B43" s="232"/>
      <c r="C43" s="86">
        <v>25.555</v>
      </c>
      <c r="D43" s="231">
        <v>25.555</v>
      </c>
      <c r="E43" s="8">
        <v>1.061094</v>
      </c>
      <c r="F43" s="8">
        <v>22.368065999999995</v>
      </c>
      <c r="G43" s="8">
        <v>-1.3633040000000001</v>
      </c>
      <c r="H43" s="8">
        <v>31.73554</v>
      </c>
      <c r="I43" s="8">
        <v>15.272729999999999</v>
      </c>
      <c r="J43" s="8">
        <v>13.68595</v>
      </c>
      <c r="K43" s="8">
        <v>32.07273</v>
      </c>
      <c r="L43" s="8">
        <v>48.238019999999999</v>
      </c>
      <c r="M43" s="8">
        <v>6.5057900000000002</v>
      </c>
      <c r="N43" s="8">
        <v>14.280989999999999</v>
      </c>
      <c r="O43" s="8">
        <v>20.826450000000001</v>
      </c>
      <c r="P43" s="8">
        <v>11.9405</v>
      </c>
      <c r="Q43" s="8">
        <v>14.67769</v>
      </c>
      <c r="R43" s="8">
        <v>31.73554</v>
      </c>
      <c r="S43" s="8">
        <v>13.4876</v>
      </c>
      <c r="T43" s="8">
        <v>35.543419999999998</v>
      </c>
      <c r="U43" s="8">
        <v>23.741799999999998</v>
      </c>
      <c r="V43" s="8">
        <v>24.39593</v>
      </c>
      <c r="W43" s="8">
        <v>22.730180000000001</v>
      </c>
      <c r="X43" s="8">
        <v>25.189630000000001</v>
      </c>
      <c r="Y43" s="8">
        <v>26.0823</v>
      </c>
      <c r="Z43" s="8">
        <v>25.58633</v>
      </c>
      <c r="AA43" s="8">
        <v>28.562399999999901</v>
      </c>
      <c r="AB43" s="8">
        <v>24.3970500000001</v>
      </c>
      <c r="AC43" s="8">
        <v>26.578900000000001</v>
      </c>
      <c r="AD43" s="8">
        <v>24.000349999999901</v>
      </c>
      <c r="AE43" s="8">
        <v>22.730910000000101</v>
      </c>
      <c r="AF43" s="8">
        <v>3.4259199999999983</v>
      </c>
      <c r="AG43" s="8">
        <v>8.1729199999999995</v>
      </c>
      <c r="AH43" s="8">
        <v>12.473674000000001</v>
      </c>
      <c r="AI43" s="7"/>
      <c r="AJ43" s="7"/>
      <c r="AK43" s="7"/>
      <c r="AL43" s="7"/>
      <c r="AM43" s="7"/>
      <c r="AN43" s="1"/>
      <c r="AO43" s="1"/>
      <c r="AP43" s="1"/>
      <c r="AQ43" s="1"/>
      <c r="AR43" s="1"/>
      <c r="AS43" s="1"/>
      <c r="AT43" s="1"/>
      <c r="AU43" s="1"/>
      <c r="AV43" s="1"/>
      <c r="AW43" s="1"/>
      <c r="AX43" s="1"/>
      <c r="AY43" s="1"/>
    </row>
    <row r="44" spans="1:51" ht="15" x14ac:dyDescent="0.25">
      <c r="A44" s="142">
        <f>YampaRiverInflow.TotalOutflow!A44</f>
        <v>46569</v>
      </c>
      <c r="B44" s="232"/>
      <c r="C44" s="86">
        <v>36.734000000000002</v>
      </c>
      <c r="D44" s="231">
        <v>36.734000000000002</v>
      </c>
      <c r="E44" s="8">
        <v>-9.1989860000000014</v>
      </c>
      <c r="F44" s="8">
        <v>30.872809999999998</v>
      </c>
      <c r="G44" s="8">
        <v>7.8308159999999951</v>
      </c>
      <c r="H44" s="8">
        <v>31.933880000000002</v>
      </c>
      <c r="I44" s="8">
        <v>33.12397</v>
      </c>
      <c r="J44" s="8">
        <v>30.347110000000001</v>
      </c>
      <c r="K44" s="8">
        <v>21.12397</v>
      </c>
      <c r="L44" s="8">
        <v>19.953720000000001</v>
      </c>
      <c r="M44" s="8">
        <v>10.1157</v>
      </c>
      <c r="N44" s="8">
        <v>17.2562</v>
      </c>
      <c r="O44" s="8">
        <v>39.272730000000003</v>
      </c>
      <c r="P44" s="8">
        <v>21.024789999999999</v>
      </c>
      <c r="Q44" s="8">
        <v>21.223140000000001</v>
      </c>
      <c r="R44" s="8">
        <v>45.421489999999999</v>
      </c>
      <c r="S44" s="8">
        <v>28.760330000000003</v>
      </c>
      <c r="T44" s="8">
        <v>28.164830000000002</v>
      </c>
      <c r="U44" s="8">
        <v>29.156560000000002</v>
      </c>
      <c r="V44" s="8">
        <v>31.536360000000002</v>
      </c>
      <c r="W44" s="8">
        <v>26.379669999999997</v>
      </c>
      <c r="X44" s="8">
        <v>61.685449999999996</v>
      </c>
      <c r="Y44" s="8">
        <v>29.156569999999999</v>
      </c>
      <c r="Z44" s="8">
        <v>33.520060000000001</v>
      </c>
      <c r="AA44" s="8">
        <v>26.182200000000002</v>
      </c>
      <c r="AB44" s="8">
        <v>32.1327</v>
      </c>
      <c r="AC44" s="8">
        <v>49.587499999999999</v>
      </c>
      <c r="AD44" s="8">
        <v>22.016849999999998</v>
      </c>
      <c r="AE44" s="8">
        <v>23.603650000000101</v>
      </c>
      <c r="AF44" s="8">
        <v>-0.52760200000000035</v>
      </c>
      <c r="AG44" s="8">
        <v>14.445949999999996</v>
      </c>
      <c r="AH44" s="8">
        <v>-5.4029160000000003</v>
      </c>
      <c r="AI44" s="7"/>
      <c r="AJ44" s="7"/>
      <c r="AK44" s="7"/>
      <c r="AL44" s="7"/>
      <c r="AM44" s="7"/>
      <c r="AN44" s="1"/>
      <c r="AO44" s="1"/>
      <c r="AP44" s="1"/>
      <c r="AQ44" s="1"/>
      <c r="AR44" s="1"/>
      <c r="AS44" s="1"/>
      <c r="AT44" s="1"/>
      <c r="AU44" s="1"/>
      <c r="AV44" s="1"/>
      <c r="AW44" s="1"/>
      <c r="AX44" s="1"/>
      <c r="AY44" s="1"/>
    </row>
    <row r="45" spans="1:51" ht="15" x14ac:dyDescent="0.25">
      <c r="A45" s="142">
        <f>YampaRiverInflow.TotalOutflow!A45</f>
        <v>46600</v>
      </c>
      <c r="B45" s="232"/>
      <c r="C45" s="86">
        <v>56.591999999999999</v>
      </c>
      <c r="D45" s="231">
        <v>56.591999999999999</v>
      </c>
      <c r="E45" s="8">
        <v>-21.766008000000003</v>
      </c>
      <c r="F45" s="8">
        <v>29.917686</v>
      </c>
      <c r="G45" s="8">
        <v>25.019824</v>
      </c>
      <c r="H45" s="8">
        <v>50.280989999999996</v>
      </c>
      <c r="I45" s="8">
        <v>20.826450000000001</v>
      </c>
      <c r="J45" s="8">
        <v>44.033059999999999</v>
      </c>
      <c r="K45" s="8">
        <v>23.404959999999999</v>
      </c>
      <c r="L45" s="8">
        <v>52.066120000000005</v>
      </c>
      <c r="M45" s="8">
        <v>17.851240000000001</v>
      </c>
      <c r="N45" s="8">
        <v>42.049589999999995</v>
      </c>
      <c r="O45" s="8">
        <v>50.578510000000001</v>
      </c>
      <c r="P45" s="8">
        <v>28.36364</v>
      </c>
      <c r="Q45" s="8">
        <v>66.446280000000002</v>
      </c>
      <c r="R45" s="8">
        <v>91.636359999999996</v>
      </c>
      <c r="S45" s="8">
        <v>39.272730000000003</v>
      </c>
      <c r="T45" s="8">
        <v>23.60284</v>
      </c>
      <c r="U45" s="8">
        <v>91.04083</v>
      </c>
      <c r="V45" s="8">
        <v>36.693379999999998</v>
      </c>
      <c r="W45" s="8">
        <v>68.607789999999994</v>
      </c>
      <c r="X45" s="8">
        <v>66.842500000000001</v>
      </c>
      <c r="Y45" s="8">
        <v>41.057389999999998</v>
      </c>
      <c r="Z45" s="8">
        <v>44.429290000000002</v>
      </c>
      <c r="AA45" s="8">
        <v>41.851849999999999</v>
      </c>
      <c r="AB45" s="8">
        <v>40.265050000000002</v>
      </c>
      <c r="AC45" s="8">
        <v>38.876599999999996</v>
      </c>
      <c r="AD45" s="8">
        <v>29.55415</v>
      </c>
      <c r="AE45" s="8">
        <v>23.603649999999899</v>
      </c>
      <c r="AF45" s="8">
        <v>15.498979999999996</v>
      </c>
      <c r="AG45" s="8">
        <v>39.663323999999996</v>
      </c>
      <c r="AH45" s="8">
        <v>-27.475497999999998</v>
      </c>
      <c r="AI45" s="7"/>
      <c r="AJ45" s="7"/>
      <c r="AK45" s="7"/>
      <c r="AL45" s="7"/>
      <c r="AM45" s="7"/>
      <c r="AN45" s="1"/>
      <c r="AO45" s="1"/>
      <c r="AP45" s="1"/>
      <c r="AQ45" s="1"/>
      <c r="AR45" s="1"/>
      <c r="AS45" s="1"/>
      <c r="AT45" s="1"/>
      <c r="AU45" s="1"/>
      <c r="AV45" s="1"/>
      <c r="AW45" s="1"/>
      <c r="AX45" s="1"/>
      <c r="AY45" s="1"/>
    </row>
    <row r="46" spans="1:51" ht="15" x14ac:dyDescent="0.25">
      <c r="A46" s="142">
        <f>YampaRiverInflow.TotalOutflow!A46</f>
        <v>46631</v>
      </c>
      <c r="B46" s="232"/>
      <c r="C46" s="86">
        <v>36.896999999999998</v>
      </c>
      <c r="D46" s="231">
        <v>36.896999999999998</v>
      </c>
      <c r="E46" s="8">
        <v>-1.109622000000003</v>
      </c>
      <c r="F46" s="8">
        <v>14.515779999999999</v>
      </c>
      <c r="G46" s="8">
        <v>21.008659999999999</v>
      </c>
      <c r="H46" s="8">
        <v>59.246279999999999</v>
      </c>
      <c r="I46" s="8">
        <v>36.099170000000001</v>
      </c>
      <c r="J46" s="8">
        <v>49.190080000000002</v>
      </c>
      <c r="K46" s="8">
        <v>39.133879999999998</v>
      </c>
      <c r="L46" s="8">
        <v>48.456199999999995</v>
      </c>
      <c r="M46" s="8">
        <v>103.95372</v>
      </c>
      <c r="N46" s="8">
        <v>34.373550000000002</v>
      </c>
      <c r="O46" s="8">
        <v>57.381819999999998</v>
      </c>
      <c r="P46" s="8">
        <v>38.360330000000005</v>
      </c>
      <c r="Q46" s="8">
        <v>50.87603</v>
      </c>
      <c r="R46" s="8">
        <v>33.83802</v>
      </c>
      <c r="S46" s="8">
        <v>38.677690000000005</v>
      </c>
      <c r="T46" s="8">
        <v>28.363289999999999</v>
      </c>
      <c r="U46" s="8">
        <v>44.250949999999996</v>
      </c>
      <c r="V46" s="8">
        <v>41.255660000000006</v>
      </c>
      <c r="W46" s="8">
        <v>47.999720000000003</v>
      </c>
      <c r="X46" s="8">
        <v>78.703759999999988</v>
      </c>
      <c r="Y46" s="8">
        <v>38.875680000000003</v>
      </c>
      <c r="Z46" s="8">
        <v>32.726860000000002</v>
      </c>
      <c r="AA46" s="8">
        <v>30.744250000000001</v>
      </c>
      <c r="AB46" s="8">
        <v>24.1193600000001</v>
      </c>
      <c r="AC46" s="8">
        <v>44.628749999999897</v>
      </c>
      <c r="AD46" s="8">
        <v>21.9771800000001</v>
      </c>
      <c r="AE46" s="8">
        <v>24.040019999999899</v>
      </c>
      <c r="AF46" s="8">
        <v>19.180725999999996</v>
      </c>
      <c r="AG46" s="8">
        <v>38.334448000000002</v>
      </c>
      <c r="AH46" s="8">
        <v>-11.254766</v>
      </c>
      <c r="AI46" s="7"/>
      <c r="AJ46" s="7"/>
      <c r="AK46" s="7"/>
      <c r="AL46" s="7"/>
      <c r="AM46" s="7"/>
      <c r="AN46" s="1"/>
      <c r="AO46" s="1"/>
      <c r="AP46" s="1"/>
      <c r="AQ46" s="1"/>
      <c r="AR46" s="1"/>
      <c r="AS46" s="1"/>
      <c r="AT46" s="1"/>
      <c r="AU46" s="1"/>
      <c r="AV46" s="1"/>
      <c r="AW46" s="1"/>
      <c r="AX46" s="1"/>
      <c r="AY46" s="1"/>
    </row>
    <row r="47" spans="1:51" ht="15" x14ac:dyDescent="0.25">
      <c r="A47" s="142">
        <f>YampaRiverInflow.TotalOutflow!A47</f>
        <v>46661</v>
      </c>
      <c r="B47" s="232"/>
      <c r="C47" s="86">
        <v>35.139000000000003</v>
      </c>
      <c r="D47" s="231">
        <v>35.139000000000003</v>
      </c>
      <c r="E47" s="8">
        <v>15.392737999999998</v>
      </c>
      <c r="F47" s="8">
        <v>31.104225999999993</v>
      </c>
      <c r="G47" s="8">
        <v>32.409004000000003</v>
      </c>
      <c r="H47" s="8">
        <v>36.495870000000004</v>
      </c>
      <c r="I47" s="8">
        <v>22.413220000000003</v>
      </c>
      <c r="J47" s="8">
        <v>37.884300000000003</v>
      </c>
      <c r="K47" s="8">
        <v>47.385120000000001</v>
      </c>
      <c r="L47" s="8">
        <v>23.34545</v>
      </c>
      <c r="M47" s="8">
        <v>20.647929999999999</v>
      </c>
      <c r="N47" s="8">
        <v>30.664459999999998</v>
      </c>
      <c r="O47" s="8">
        <v>41.077690000000004</v>
      </c>
      <c r="P47" s="8">
        <v>31.060849999999999</v>
      </c>
      <c r="Q47" s="8">
        <v>69.758679999999998</v>
      </c>
      <c r="R47" s="8">
        <v>20.94511</v>
      </c>
      <c r="S47" s="8">
        <v>34.908660000000005</v>
      </c>
      <c r="T47" s="8">
        <v>24.793029999999998</v>
      </c>
      <c r="U47" s="8">
        <v>40.680699999999995</v>
      </c>
      <c r="V47" s="8">
        <v>34.511849999999995</v>
      </c>
      <c r="W47" s="8">
        <v>29.513770000000001</v>
      </c>
      <c r="X47" s="8">
        <v>19.080719999999999</v>
      </c>
      <c r="Y47" s="8">
        <v>42.445929999999997</v>
      </c>
      <c r="Z47" s="8">
        <v>56.012860000000003</v>
      </c>
      <c r="AA47" s="8">
        <v>29.236789999999999</v>
      </c>
      <c r="AB47" s="8">
        <v>25.884679999999999</v>
      </c>
      <c r="AC47" s="8">
        <v>63.214149999999897</v>
      </c>
      <c r="AD47" s="8">
        <v>23.663159999999799</v>
      </c>
      <c r="AE47" s="8">
        <v>24.972269999999799</v>
      </c>
      <c r="AF47" s="8">
        <v>26.040343999999997</v>
      </c>
      <c r="AG47" s="8">
        <v>13.166246000000003</v>
      </c>
      <c r="AH47" s="8">
        <v>20.811032000000001</v>
      </c>
      <c r="AI47" s="7"/>
      <c r="AJ47" s="7"/>
      <c r="AK47" s="7"/>
      <c r="AL47" s="7"/>
      <c r="AM47" s="7"/>
      <c r="AN47" s="1"/>
      <c r="AO47" s="1"/>
      <c r="AP47" s="1"/>
      <c r="AQ47" s="1"/>
      <c r="AR47" s="1"/>
      <c r="AS47" s="1"/>
      <c r="AT47" s="1"/>
      <c r="AU47" s="1"/>
      <c r="AV47" s="1"/>
      <c r="AW47" s="1"/>
      <c r="AX47" s="1"/>
      <c r="AY47" s="1"/>
    </row>
    <row r="48" spans="1:51" ht="15" x14ac:dyDescent="0.25">
      <c r="A48" s="142">
        <f>YampaRiverInflow.TotalOutflow!A48</f>
        <v>46692</v>
      </c>
      <c r="B48" s="232"/>
      <c r="C48" s="86">
        <v>23.611000000000001</v>
      </c>
      <c r="D48" s="231">
        <v>23.611000000000001</v>
      </c>
      <c r="E48" s="8">
        <v>9.8448719999999987</v>
      </c>
      <c r="F48" s="8">
        <v>28.013811999999998</v>
      </c>
      <c r="G48" s="8">
        <v>15.793877999999999</v>
      </c>
      <c r="H48" s="8">
        <v>24.595040000000001</v>
      </c>
      <c r="I48" s="8">
        <v>18.446279999999998</v>
      </c>
      <c r="J48" s="8">
        <v>36.495870000000004</v>
      </c>
      <c r="K48" s="8">
        <v>27.966939999999997</v>
      </c>
      <c r="L48" s="8">
        <v>25.487599999999997</v>
      </c>
      <c r="M48" s="8">
        <v>23.10744</v>
      </c>
      <c r="N48" s="8">
        <v>22.472729999999999</v>
      </c>
      <c r="O48" s="8">
        <v>35.166530000000002</v>
      </c>
      <c r="P48" s="8">
        <v>20.925319999999999</v>
      </c>
      <c r="Q48" s="8">
        <v>16.066120000000002</v>
      </c>
      <c r="R48" s="8">
        <v>25.54711</v>
      </c>
      <c r="S48" s="8">
        <v>41.950060000000001</v>
      </c>
      <c r="T48" s="8">
        <v>23.00787</v>
      </c>
      <c r="U48" s="8">
        <v>14.39954</v>
      </c>
      <c r="V48" s="8">
        <v>23.602700000000002</v>
      </c>
      <c r="W48" s="8">
        <v>28.581400000000002</v>
      </c>
      <c r="X48" s="8">
        <v>27.807869999999998</v>
      </c>
      <c r="Y48" s="8">
        <v>24.69378</v>
      </c>
      <c r="Z48" s="8">
        <v>22.293890000000001</v>
      </c>
      <c r="AA48" s="8">
        <v>27.888010000000101</v>
      </c>
      <c r="AB48" s="8">
        <v>24.873090000000097</v>
      </c>
      <c r="AC48" s="8">
        <v>23.24662</v>
      </c>
      <c r="AD48" s="8">
        <v>25.646650000000101</v>
      </c>
      <c r="AE48" s="8">
        <v>24.793749999999999</v>
      </c>
      <c r="AF48" s="8">
        <v>17.507805999999995</v>
      </c>
      <c r="AG48" s="8">
        <v>8.8944699999999983</v>
      </c>
      <c r="AH48" s="8">
        <v>1.1222839999999996</v>
      </c>
      <c r="AI48" s="7"/>
      <c r="AJ48" s="7"/>
      <c r="AK48" s="7"/>
      <c r="AL48" s="7"/>
      <c r="AM48" s="7"/>
      <c r="AN48" s="1"/>
      <c r="AO48" s="1"/>
      <c r="AP48" s="1"/>
      <c r="AQ48" s="1"/>
      <c r="AR48" s="1"/>
      <c r="AS48" s="1"/>
      <c r="AT48" s="1"/>
      <c r="AU48" s="1"/>
      <c r="AV48" s="1"/>
      <c r="AW48" s="1"/>
      <c r="AX48" s="1"/>
      <c r="AY48" s="1"/>
    </row>
    <row r="49" spans="1:1005" ht="15" x14ac:dyDescent="0.25">
      <c r="A49" s="142">
        <f>YampaRiverInflow.TotalOutflow!A49</f>
        <v>46722</v>
      </c>
      <c r="B49" s="232"/>
      <c r="C49" s="86">
        <v>27.126000000000001</v>
      </c>
      <c r="D49" s="231">
        <v>27.126000000000001</v>
      </c>
      <c r="E49" s="8">
        <v>0.60159199999999691</v>
      </c>
      <c r="F49" s="8">
        <v>44.223798000000002</v>
      </c>
      <c r="G49" s="8">
        <v>1.110544</v>
      </c>
      <c r="H49" s="8">
        <v>15.07438</v>
      </c>
      <c r="I49" s="8">
        <v>12.69421</v>
      </c>
      <c r="J49" s="8">
        <v>35.305790000000002</v>
      </c>
      <c r="K49" s="8">
        <v>29.355370000000001</v>
      </c>
      <c r="L49" s="8">
        <v>13.4876</v>
      </c>
      <c r="M49" s="8">
        <v>18.723970000000001</v>
      </c>
      <c r="N49" s="8">
        <v>15.471069999999999</v>
      </c>
      <c r="O49" s="8">
        <v>19.100490000000001</v>
      </c>
      <c r="P49" s="8">
        <v>3.9664899999999998</v>
      </c>
      <c r="Q49" s="8">
        <v>23.801650000000002</v>
      </c>
      <c r="R49" s="8">
        <v>57.520660000000007</v>
      </c>
      <c r="S49" s="8">
        <v>23.99954</v>
      </c>
      <c r="T49" s="8">
        <v>19.4375</v>
      </c>
      <c r="U49" s="8">
        <v>33.916870000000003</v>
      </c>
      <c r="V49" s="8">
        <v>31.734860000000001</v>
      </c>
      <c r="W49" s="8">
        <v>22.7103</v>
      </c>
      <c r="X49" s="8">
        <v>25.368259999999999</v>
      </c>
      <c r="Y49" s="8">
        <v>31.6557</v>
      </c>
      <c r="Z49" s="8">
        <v>22.412740000000003</v>
      </c>
      <c r="AA49" s="8">
        <v>36.377389999999899</v>
      </c>
      <c r="AB49" s="8">
        <v>25.983849999999997</v>
      </c>
      <c r="AC49" s="8">
        <v>23.544150000000002</v>
      </c>
      <c r="AD49" s="8">
        <v>39.471650000000103</v>
      </c>
      <c r="AE49" s="8">
        <v>24.5160599999999</v>
      </c>
      <c r="AF49" s="8">
        <v>8.4644880000000011</v>
      </c>
      <c r="AG49" s="8">
        <v>2.3967059999999982</v>
      </c>
      <c r="AH49" s="8">
        <v>-6.7709719999999995</v>
      </c>
      <c r="AI49" s="7"/>
      <c r="AJ49" s="7"/>
      <c r="AK49" s="7"/>
      <c r="AL49" s="7"/>
      <c r="AM49" s="7"/>
      <c r="AN49" s="1"/>
      <c r="AO49" s="1"/>
      <c r="AP49" s="1"/>
      <c r="AQ49" s="1"/>
      <c r="AR49" s="1"/>
      <c r="AS49" s="1"/>
      <c r="AT49" s="1"/>
      <c r="AU49" s="1"/>
      <c r="AV49" s="1"/>
      <c r="AW49" s="1"/>
      <c r="AX49" s="1"/>
      <c r="AY49" s="1"/>
    </row>
    <row r="50" spans="1:1005" ht="15" x14ac:dyDescent="0.25">
      <c r="A50" s="142">
        <f>YampaRiverInflow.TotalOutflow!A50</f>
        <v>46753</v>
      </c>
      <c r="B50" s="232"/>
      <c r="C50" s="86">
        <v>29.402999999999999</v>
      </c>
      <c r="D50" s="231">
        <v>29.402999999999999</v>
      </c>
      <c r="E50" s="8">
        <v>-11.55139</v>
      </c>
      <c r="F50" s="8">
        <v>25.526097999999998</v>
      </c>
      <c r="G50" s="8">
        <v>1.3745679999999993</v>
      </c>
      <c r="H50" s="8">
        <v>21.421490000000002</v>
      </c>
      <c r="I50" s="8">
        <v>24.198349999999998</v>
      </c>
      <c r="J50" s="8">
        <v>42.049589999999995</v>
      </c>
      <c r="K50" s="8">
        <v>21.61983</v>
      </c>
      <c r="L50" s="8">
        <v>18.446279999999998</v>
      </c>
      <c r="M50" s="8">
        <v>23.206610000000001</v>
      </c>
      <c r="N50" s="8">
        <v>20.033060000000003</v>
      </c>
      <c r="O50" s="8">
        <v>101.09752</v>
      </c>
      <c r="P50" s="8">
        <v>22.61157</v>
      </c>
      <c r="Q50" s="8">
        <v>23.206610000000001</v>
      </c>
      <c r="R50" s="8">
        <v>42.247930000000004</v>
      </c>
      <c r="S50" s="8">
        <v>34.11524</v>
      </c>
      <c r="T50" s="8">
        <v>41.255679999999998</v>
      </c>
      <c r="U50" s="8">
        <v>24.792830000000002</v>
      </c>
      <c r="V50" s="8">
        <v>40.065640000000002</v>
      </c>
      <c r="W50" s="8">
        <v>37.883839999999999</v>
      </c>
      <c r="X50" s="8">
        <v>23.007810000000003</v>
      </c>
      <c r="Y50" s="8">
        <v>30.743310000000001</v>
      </c>
      <c r="Z50" s="8">
        <v>36.496400000000001</v>
      </c>
      <c r="AA50" s="8">
        <v>45.025449999999999</v>
      </c>
      <c r="AB50" s="8">
        <v>23.802</v>
      </c>
      <c r="AC50" s="8">
        <v>42.050199999999904</v>
      </c>
      <c r="AD50" s="8">
        <v>26.777249999999999</v>
      </c>
      <c r="AE50" s="8">
        <v>29.809785999999992</v>
      </c>
      <c r="AF50" s="8">
        <v>0.14888199999999779</v>
      </c>
      <c r="AG50" s="8">
        <v>188.36769600000002</v>
      </c>
      <c r="AH50" s="8">
        <v>-19.261465999999999</v>
      </c>
      <c r="AI50" s="7"/>
      <c r="AJ50" s="7"/>
      <c r="AK50" s="7"/>
      <c r="AL50" s="7"/>
      <c r="AM50" s="7"/>
      <c r="AN50" s="1"/>
      <c r="AO50" s="1"/>
      <c r="AP50" s="1"/>
      <c r="AQ50" s="1"/>
      <c r="AR50" s="1"/>
      <c r="AS50" s="1"/>
      <c r="AT50" s="1"/>
      <c r="AU50" s="1"/>
      <c r="AV50" s="1"/>
      <c r="AW50" s="1"/>
      <c r="AX50" s="1"/>
      <c r="AY50" s="1"/>
    </row>
    <row r="51" spans="1:1005" ht="15" x14ac:dyDescent="0.25">
      <c r="A51" s="142">
        <f>YampaRiverInflow.TotalOutflow!A51</f>
        <v>46784</v>
      </c>
      <c r="B51" s="232"/>
      <c r="C51" s="86">
        <v>35.088000000000001</v>
      </c>
      <c r="D51" s="231">
        <v>35.088000000000001</v>
      </c>
      <c r="E51" s="8">
        <v>38.657699999999991</v>
      </c>
      <c r="F51" s="8">
        <v>12.339405999999999</v>
      </c>
      <c r="G51" s="8">
        <v>23.60331</v>
      </c>
      <c r="H51" s="8">
        <v>17.2562</v>
      </c>
      <c r="I51" s="8">
        <v>16.066120000000002</v>
      </c>
      <c r="J51" s="8">
        <v>48.99174</v>
      </c>
      <c r="K51" s="8">
        <v>36.297519999999999</v>
      </c>
      <c r="L51" s="8">
        <v>25.745450000000002</v>
      </c>
      <c r="M51" s="8">
        <v>24.39669</v>
      </c>
      <c r="N51" s="8">
        <v>35.66281</v>
      </c>
      <c r="O51" s="8">
        <v>125.57355</v>
      </c>
      <c r="P51" s="8">
        <v>20.429749999999999</v>
      </c>
      <c r="Q51" s="8">
        <v>29.355370000000001</v>
      </c>
      <c r="R51" s="8">
        <v>90.644630000000006</v>
      </c>
      <c r="S51" s="8">
        <v>38.478989999999996</v>
      </c>
      <c r="T51" s="8">
        <v>35.16657</v>
      </c>
      <c r="U51" s="8">
        <v>33.321769999999994</v>
      </c>
      <c r="V51" s="8">
        <v>18.842610000000001</v>
      </c>
      <c r="W51" s="8">
        <v>38.875690000000006</v>
      </c>
      <c r="X51" s="8">
        <v>32.449240000000003</v>
      </c>
      <c r="Y51" s="8">
        <v>39.450900000000004</v>
      </c>
      <c r="Z51" s="8">
        <v>41.375809999999994</v>
      </c>
      <c r="AA51" s="8">
        <v>62.678599999999996</v>
      </c>
      <c r="AB51" s="8">
        <v>22.2151999999999</v>
      </c>
      <c r="AC51" s="8">
        <v>72.001050000000006</v>
      </c>
      <c r="AD51" s="8">
        <v>37.884849999999894</v>
      </c>
      <c r="AE51" s="8">
        <v>19.033522000000001</v>
      </c>
      <c r="AF51" s="8">
        <v>7.0302340000000001</v>
      </c>
      <c r="AG51" s="8">
        <v>85.799055999999993</v>
      </c>
      <c r="AH51" s="8">
        <v>-9.7793939999999999</v>
      </c>
      <c r="AI51" s="7"/>
      <c r="AJ51" s="7"/>
      <c r="AK51" s="7"/>
      <c r="AL51" s="7"/>
      <c r="AM51" s="7"/>
      <c r="AN51" s="1"/>
      <c r="AO51" s="1"/>
      <c r="AP51" s="1"/>
      <c r="AQ51" s="1"/>
      <c r="AR51" s="1"/>
      <c r="AS51" s="1"/>
      <c r="AT51" s="1"/>
      <c r="AU51" s="1"/>
      <c r="AV51" s="1"/>
      <c r="AW51" s="1"/>
      <c r="AX51" s="1"/>
      <c r="AY51" s="1"/>
    </row>
    <row r="52" spans="1:1005" ht="15" x14ac:dyDescent="0.25">
      <c r="A52" s="142">
        <f>YampaRiverInflow.TotalOutflow!A52</f>
        <v>46813</v>
      </c>
      <c r="B52" s="232"/>
      <c r="C52" s="86">
        <v>76.022000000000006</v>
      </c>
      <c r="D52" s="231">
        <v>76.022000000000006</v>
      </c>
      <c r="E52" s="8">
        <v>66.418819999999997</v>
      </c>
      <c r="F52" s="8">
        <v>7.6782579999999996</v>
      </c>
      <c r="G52" s="8">
        <v>63.272730000000003</v>
      </c>
      <c r="H52" s="8">
        <v>48.99174</v>
      </c>
      <c r="I52" s="8">
        <v>19.834709999999998</v>
      </c>
      <c r="J52" s="8">
        <v>54.009920000000001</v>
      </c>
      <c r="K52" s="8">
        <v>55.160330000000002</v>
      </c>
      <c r="L52" s="8">
        <v>23.22645</v>
      </c>
      <c r="M52" s="8">
        <v>42.842980000000004</v>
      </c>
      <c r="N52" s="8">
        <v>27.59008</v>
      </c>
      <c r="O52" s="8">
        <v>69.104129999999998</v>
      </c>
      <c r="P52" s="8">
        <v>49.190080000000002</v>
      </c>
      <c r="Q52" s="8">
        <v>44.628099999999996</v>
      </c>
      <c r="R52" s="8">
        <v>82.373550000000009</v>
      </c>
      <c r="S52" s="8">
        <v>74.04258999999999</v>
      </c>
      <c r="T52" s="8">
        <v>59.404600000000002</v>
      </c>
      <c r="U52" s="8">
        <v>42.445689999999999</v>
      </c>
      <c r="V52" s="8">
        <v>22.21454</v>
      </c>
      <c r="W52" s="8">
        <v>58.769889999999997</v>
      </c>
      <c r="X52" s="8">
        <v>31.517060000000001</v>
      </c>
      <c r="Y52" s="8">
        <v>41.176480000000005</v>
      </c>
      <c r="Z52" s="8">
        <v>36.615409999999905</v>
      </c>
      <c r="AA52" s="8">
        <v>63.888529999999896</v>
      </c>
      <c r="AB52" s="8">
        <v>26.578900000000001</v>
      </c>
      <c r="AC52" s="8">
        <v>124.9605</v>
      </c>
      <c r="AD52" s="8">
        <v>70.0175499999999</v>
      </c>
      <c r="AE52" s="8">
        <v>37.985829999999993</v>
      </c>
      <c r="AF52" s="8">
        <v>23.852601999999997</v>
      </c>
      <c r="AG52" s="8">
        <v>33.571293999999995</v>
      </c>
      <c r="AH52" s="8">
        <v>18.785719999999998</v>
      </c>
      <c r="AI52" s="7"/>
      <c r="AJ52" s="7"/>
      <c r="AK52" s="7"/>
      <c r="AL52" s="7"/>
      <c r="AM52" s="7"/>
      <c r="AN52" s="1"/>
      <c r="AO52" s="1"/>
      <c r="AP52" s="1"/>
      <c r="AQ52" s="1"/>
      <c r="AR52" s="1"/>
      <c r="AS52" s="1"/>
      <c r="AT52" s="1"/>
      <c r="AU52" s="1"/>
      <c r="AV52" s="1"/>
      <c r="AW52" s="1"/>
      <c r="AX52" s="1"/>
      <c r="AY52" s="1"/>
    </row>
    <row r="53" spans="1:1005" ht="15" x14ac:dyDescent="0.25">
      <c r="A53" s="142">
        <f>YampaRiverInflow.TotalOutflow!A53</f>
        <v>46844</v>
      </c>
      <c r="B53" s="232"/>
      <c r="C53" s="86">
        <v>52.514000000000003</v>
      </c>
      <c r="D53" s="231">
        <v>52.514000000000003</v>
      </c>
      <c r="E53" s="8">
        <v>-26.212883999999999</v>
      </c>
      <c r="F53" s="8">
        <v>3.6764540000000014</v>
      </c>
      <c r="G53" s="8">
        <v>29.157019999999999</v>
      </c>
      <c r="H53" s="8">
        <v>70.294210000000007</v>
      </c>
      <c r="I53" s="8">
        <v>23.60331</v>
      </c>
      <c r="J53" s="8">
        <v>16.8</v>
      </c>
      <c r="K53" s="8">
        <v>35.028100000000002</v>
      </c>
      <c r="L53" s="8">
        <v>13.62645</v>
      </c>
      <c r="M53" s="8">
        <v>32.747109999999999</v>
      </c>
      <c r="N53" s="8">
        <v>39.133879999999998</v>
      </c>
      <c r="O53" s="8">
        <v>90.902479999999997</v>
      </c>
      <c r="P53" s="8">
        <v>33.758679999999998</v>
      </c>
      <c r="Q53" s="8">
        <v>33.699169999999995</v>
      </c>
      <c r="R53" s="8">
        <v>29.79214</v>
      </c>
      <c r="S53" s="8">
        <v>43.080640000000002</v>
      </c>
      <c r="T53" s="8">
        <v>88.700450000000004</v>
      </c>
      <c r="U53" s="8">
        <v>43.635820000000002</v>
      </c>
      <c r="V53" s="8">
        <v>17.01784</v>
      </c>
      <c r="W53" s="8">
        <v>26.498860000000001</v>
      </c>
      <c r="X53" s="8">
        <v>22.988139999999998</v>
      </c>
      <c r="Y53" s="8">
        <v>25.348419999999997</v>
      </c>
      <c r="Z53" s="8">
        <v>31.934349999999899</v>
      </c>
      <c r="AA53" s="8">
        <v>40.2452100000001</v>
      </c>
      <c r="AB53" s="8">
        <v>24.198700000000002</v>
      </c>
      <c r="AC53" s="8">
        <v>43.240300000000097</v>
      </c>
      <c r="AD53" s="8">
        <v>39.828680000000105</v>
      </c>
      <c r="AE53" s="8">
        <v>41.938178000000001</v>
      </c>
      <c r="AF53" s="8">
        <v>40.074694000000001</v>
      </c>
      <c r="AG53" s="8">
        <v>1.3631199999999954</v>
      </c>
      <c r="AH53" s="8">
        <v>-2.5694920000000012</v>
      </c>
      <c r="AI53" s="7"/>
      <c r="AJ53" s="7"/>
      <c r="AK53" s="7"/>
      <c r="AL53" s="7"/>
      <c r="AM53" s="7"/>
      <c r="AN53" s="1"/>
      <c r="AO53" s="1"/>
      <c r="AP53" s="1"/>
      <c r="AQ53" s="1"/>
      <c r="AR53" s="1"/>
      <c r="AS53" s="1"/>
      <c r="AT53" s="1"/>
      <c r="AU53" s="1"/>
      <c r="AV53" s="1"/>
      <c r="AW53" s="1"/>
      <c r="AX53" s="1"/>
      <c r="AY53" s="1"/>
    </row>
    <row r="54" spans="1:1005" ht="15" x14ac:dyDescent="0.25">
      <c r="A54" s="142">
        <f>YampaRiverInflow.TotalOutflow!A54</f>
        <v>46874</v>
      </c>
      <c r="B54" s="232"/>
      <c r="C54" s="86">
        <v>23.488</v>
      </c>
      <c r="D54" s="231">
        <v>23.488</v>
      </c>
      <c r="E54" s="8">
        <v>-26.211384000000006</v>
      </c>
      <c r="F54" s="8">
        <v>7.738929999999999</v>
      </c>
      <c r="G54" s="8">
        <v>15.471069999999999</v>
      </c>
      <c r="H54" s="8">
        <v>41.137190000000004</v>
      </c>
      <c r="I54" s="8">
        <v>13.289260000000001</v>
      </c>
      <c r="J54" s="8">
        <v>27.570250000000001</v>
      </c>
      <c r="K54" s="8">
        <v>34.690910000000002</v>
      </c>
      <c r="L54" s="8">
        <v>21.163640000000001</v>
      </c>
      <c r="M54" s="8">
        <v>23.543800000000001</v>
      </c>
      <c r="N54" s="8">
        <v>34.333880000000001</v>
      </c>
      <c r="O54" s="8">
        <v>67.140500000000003</v>
      </c>
      <c r="P54" s="8">
        <v>34.274380000000001</v>
      </c>
      <c r="Q54" s="8">
        <v>36.813220000000001</v>
      </c>
      <c r="R54" s="8">
        <v>20.429749999999999</v>
      </c>
      <c r="S54" s="8">
        <v>51.173209999999997</v>
      </c>
      <c r="T54" s="8">
        <v>36.138489999999997</v>
      </c>
      <c r="U54" s="8">
        <v>21.024139999999999</v>
      </c>
      <c r="V54" s="8">
        <v>18.545120000000001</v>
      </c>
      <c r="W54" s="8">
        <v>27.252549999999999</v>
      </c>
      <c r="X54" s="8">
        <v>27.252610000000001</v>
      </c>
      <c r="Y54" s="8">
        <v>28.958279999999998</v>
      </c>
      <c r="Z54" s="8">
        <v>32.1327</v>
      </c>
      <c r="AA54" s="8">
        <v>29.573979999999999</v>
      </c>
      <c r="AB54" s="8">
        <v>26.281370000000102</v>
      </c>
      <c r="AC54" s="8">
        <v>27.570650000000001</v>
      </c>
      <c r="AD54" s="8">
        <v>23.583810000000099</v>
      </c>
      <c r="AE54" s="8">
        <v>24.659790000000001</v>
      </c>
      <c r="AF54" s="8">
        <v>21.803582000000002</v>
      </c>
      <c r="AG54" s="8">
        <v>0.19014400000000023</v>
      </c>
      <c r="AH54" s="8">
        <v>-5.5054859999999994</v>
      </c>
      <c r="AI54" s="7"/>
      <c r="AJ54" s="7"/>
      <c r="AK54" s="7"/>
      <c r="AL54" s="7"/>
      <c r="AM54" s="7"/>
      <c r="AN54" s="1"/>
      <c r="AO54" s="1"/>
      <c r="AP54" s="1"/>
      <c r="AQ54" s="1"/>
      <c r="AR54" s="1"/>
      <c r="AS54" s="1"/>
      <c r="AT54" s="1"/>
      <c r="AU54" s="1"/>
      <c r="AV54" s="1"/>
      <c r="AW54" s="1"/>
      <c r="AX54" s="1"/>
      <c r="AY54" s="1"/>
    </row>
    <row r="55" spans="1:1005" ht="15" x14ac:dyDescent="0.25">
      <c r="A55" s="142">
        <f>YampaRiverInflow.TotalOutflow!A55</f>
        <v>46905</v>
      </c>
      <c r="B55" s="232"/>
      <c r="C55" s="86">
        <v>25.555</v>
      </c>
      <c r="D55" s="231">
        <v>25.555</v>
      </c>
      <c r="E55" s="8">
        <v>22.368065999999995</v>
      </c>
      <c r="F55" s="8">
        <v>-1.3633040000000001</v>
      </c>
      <c r="G55" s="8">
        <v>31.73554</v>
      </c>
      <c r="H55" s="8">
        <v>15.272729999999999</v>
      </c>
      <c r="I55" s="8">
        <v>13.68595</v>
      </c>
      <c r="J55" s="8">
        <v>32.07273</v>
      </c>
      <c r="K55" s="8">
        <v>48.238019999999999</v>
      </c>
      <c r="L55" s="8">
        <v>6.5057900000000002</v>
      </c>
      <c r="M55" s="8">
        <v>14.280989999999999</v>
      </c>
      <c r="N55" s="8">
        <v>20.826450000000001</v>
      </c>
      <c r="O55" s="8">
        <v>11.9405</v>
      </c>
      <c r="P55" s="8">
        <v>14.67769</v>
      </c>
      <c r="Q55" s="8">
        <v>31.73554</v>
      </c>
      <c r="R55" s="8">
        <v>13.4876</v>
      </c>
      <c r="S55" s="8">
        <v>35.543419999999998</v>
      </c>
      <c r="T55" s="8">
        <v>23.741799999999998</v>
      </c>
      <c r="U55" s="8">
        <v>24.39593</v>
      </c>
      <c r="V55" s="8">
        <v>22.730180000000001</v>
      </c>
      <c r="W55" s="8">
        <v>25.189630000000001</v>
      </c>
      <c r="X55" s="8">
        <v>26.0823</v>
      </c>
      <c r="Y55" s="8">
        <v>25.58633</v>
      </c>
      <c r="Z55" s="8">
        <v>28.562399999999901</v>
      </c>
      <c r="AA55" s="8">
        <v>24.3970500000001</v>
      </c>
      <c r="AB55" s="8">
        <v>26.578900000000001</v>
      </c>
      <c r="AC55" s="8">
        <v>24.000349999999901</v>
      </c>
      <c r="AD55" s="8">
        <v>22.730910000000101</v>
      </c>
      <c r="AE55" s="8">
        <v>3.4259199999999983</v>
      </c>
      <c r="AF55" s="8">
        <v>8.1729199999999995</v>
      </c>
      <c r="AG55" s="8">
        <v>12.473674000000001</v>
      </c>
      <c r="AH55" s="8">
        <v>1.061094</v>
      </c>
      <c r="AI55" s="7"/>
      <c r="AJ55" s="7"/>
      <c r="AK55" s="7"/>
      <c r="AL55" s="7"/>
      <c r="AM55" s="7"/>
      <c r="AN55" s="1"/>
      <c r="AO55" s="1"/>
      <c r="AP55" s="1"/>
      <c r="AQ55" s="1"/>
      <c r="AR55" s="1"/>
      <c r="AS55" s="1"/>
      <c r="AT55" s="1"/>
      <c r="AU55" s="1"/>
      <c r="AV55" s="1"/>
      <c r="AW55" s="1"/>
      <c r="AX55" s="1"/>
      <c r="AY55" s="1"/>
    </row>
    <row r="56" spans="1:1005" ht="15" x14ac:dyDescent="0.25">
      <c r="A56" s="142">
        <f>YampaRiverInflow.TotalOutflow!A56</f>
        <v>46935</v>
      </c>
      <c r="B56" s="232"/>
      <c r="C56" s="86">
        <v>36.734000000000002</v>
      </c>
      <c r="D56" s="231">
        <v>36.734000000000002</v>
      </c>
      <c r="E56" s="8">
        <v>30.872809999999998</v>
      </c>
      <c r="F56" s="8">
        <v>7.8308159999999951</v>
      </c>
      <c r="G56" s="8">
        <v>31.933880000000002</v>
      </c>
      <c r="H56" s="8">
        <v>33.12397</v>
      </c>
      <c r="I56" s="8">
        <v>30.347110000000001</v>
      </c>
      <c r="J56" s="8">
        <v>21.12397</v>
      </c>
      <c r="K56" s="8">
        <v>19.953720000000001</v>
      </c>
      <c r="L56" s="8">
        <v>10.1157</v>
      </c>
      <c r="M56" s="8">
        <v>17.2562</v>
      </c>
      <c r="N56" s="8">
        <v>39.272730000000003</v>
      </c>
      <c r="O56" s="8">
        <v>21.024789999999999</v>
      </c>
      <c r="P56" s="8">
        <v>21.223140000000001</v>
      </c>
      <c r="Q56" s="8">
        <v>45.421489999999999</v>
      </c>
      <c r="R56" s="8">
        <v>28.760330000000003</v>
      </c>
      <c r="S56" s="8">
        <v>28.164830000000002</v>
      </c>
      <c r="T56" s="8">
        <v>29.156560000000002</v>
      </c>
      <c r="U56" s="8">
        <v>31.536360000000002</v>
      </c>
      <c r="V56" s="8">
        <v>26.379669999999997</v>
      </c>
      <c r="W56" s="8">
        <v>61.685449999999996</v>
      </c>
      <c r="X56" s="8">
        <v>29.156569999999999</v>
      </c>
      <c r="Y56" s="8">
        <v>33.520060000000001</v>
      </c>
      <c r="Z56" s="8">
        <v>26.182200000000002</v>
      </c>
      <c r="AA56" s="8">
        <v>32.1327</v>
      </c>
      <c r="AB56" s="8">
        <v>49.587499999999999</v>
      </c>
      <c r="AC56" s="8">
        <v>22.016849999999998</v>
      </c>
      <c r="AD56" s="8">
        <v>23.603650000000101</v>
      </c>
      <c r="AE56" s="8">
        <v>-0.52760200000000035</v>
      </c>
      <c r="AF56" s="8">
        <v>14.445949999999996</v>
      </c>
      <c r="AG56" s="8">
        <v>-5.4029160000000003</v>
      </c>
      <c r="AH56" s="8">
        <v>-9.1989860000000014</v>
      </c>
      <c r="AI56" s="7"/>
      <c r="AJ56" s="7"/>
      <c r="AK56" s="7"/>
      <c r="AL56" s="7"/>
      <c r="AM56" s="7"/>
      <c r="AN56" s="1"/>
      <c r="AO56" s="1"/>
      <c r="AP56" s="1"/>
      <c r="AQ56" s="1"/>
      <c r="AR56" s="1"/>
      <c r="AS56" s="1"/>
      <c r="AT56" s="1"/>
      <c r="AU56" s="1"/>
      <c r="AV56" s="1"/>
      <c r="AW56" s="1"/>
      <c r="AX56" s="1"/>
      <c r="AY56" s="1"/>
    </row>
    <row r="57" spans="1:1005" ht="15" x14ac:dyDescent="0.25">
      <c r="A57" s="142">
        <f>YampaRiverInflow.TotalOutflow!A57</f>
        <v>46966</v>
      </c>
      <c r="B57" s="232"/>
      <c r="C57" s="86">
        <v>56.591999999999999</v>
      </c>
      <c r="D57" s="231">
        <v>56.591999999999999</v>
      </c>
      <c r="E57" s="8">
        <v>29.917686</v>
      </c>
      <c r="F57" s="8">
        <v>25.019824</v>
      </c>
      <c r="G57" s="8">
        <v>50.280989999999996</v>
      </c>
      <c r="H57" s="8">
        <v>20.826450000000001</v>
      </c>
      <c r="I57" s="8">
        <v>44.033059999999999</v>
      </c>
      <c r="J57" s="8">
        <v>23.404959999999999</v>
      </c>
      <c r="K57" s="8">
        <v>52.066120000000005</v>
      </c>
      <c r="L57" s="8">
        <v>17.851240000000001</v>
      </c>
      <c r="M57" s="8">
        <v>42.049589999999995</v>
      </c>
      <c r="N57" s="8">
        <v>50.578510000000001</v>
      </c>
      <c r="O57" s="8">
        <v>28.36364</v>
      </c>
      <c r="P57" s="8">
        <v>66.446280000000002</v>
      </c>
      <c r="Q57" s="8">
        <v>91.636359999999996</v>
      </c>
      <c r="R57" s="8">
        <v>39.272730000000003</v>
      </c>
      <c r="S57" s="8">
        <v>23.60284</v>
      </c>
      <c r="T57" s="8">
        <v>91.04083</v>
      </c>
      <c r="U57" s="8">
        <v>36.693379999999998</v>
      </c>
      <c r="V57" s="8">
        <v>68.607789999999994</v>
      </c>
      <c r="W57" s="8">
        <v>66.842500000000001</v>
      </c>
      <c r="X57" s="8">
        <v>41.057389999999998</v>
      </c>
      <c r="Y57" s="8">
        <v>44.429290000000002</v>
      </c>
      <c r="Z57" s="8">
        <v>41.851849999999999</v>
      </c>
      <c r="AA57" s="8">
        <v>40.265050000000002</v>
      </c>
      <c r="AB57" s="8">
        <v>38.876599999999996</v>
      </c>
      <c r="AC57" s="8">
        <v>29.55415</v>
      </c>
      <c r="AD57" s="8">
        <v>23.603649999999899</v>
      </c>
      <c r="AE57" s="8">
        <v>15.498979999999996</v>
      </c>
      <c r="AF57" s="8">
        <v>39.663323999999996</v>
      </c>
      <c r="AG57" s="8">
        <v>-27.475497999999998</v>
      </c>
      <c r="AH57" s="8">
        <v>-21.766008000000003</v>
      </c>
      <c r="AI57" s="7"/>
      <c r="AJ57" s="7"/>
      <c r="AK57" s="7"/>
      <c r="AL57" s="7"/>
      <c r="AM57" s="7"/>
      <c r="AN57" s="1"/>
      <c r="AO57" s="1"/>
      <c r="AP57" s="1"/>
      <c r="AQ57" s="1"/>
      <c r="AR57" s="1"/>
      <c r="AS57" s="1"/>
      <c r="AT57" s="1"/>
      <c r="AU57" s="1"/>
      <c r="AV57" s="1"/>
      <c r="AW57" s="1"/>
      <c r="AX57" s="1"/>
      <c r="AY57" s="1"/>
    </row>
    <row r="58" spans="1:1005" ht="15" x14ac:dyDescent="0.25">
      <c r="A58" s="142">
        <f>YampaRiverInflow.TotalOutflow!A58</f>
        <v>46997</v>
      </c>
      <c r="B58" s="232"/>
      <c r="C58" s="86">
        <v>36.896999999999998</v>
      </c>
      <c r="D58" s="231">
        <v>36.896999999999998</v>
      </c>
      <c r="E58" s="8">
        <v>14.515779999999999</v>
      </c>
      <c r="F58" s="8">
        <v>21.008659999999999</v>
      </c>
      <c r="G58" s="8">
        <v>59.246279999999999</v>
      </c>
      <c r="H58" s="8">
        <v>36.099170000000001</v>
      </c>
      <c r="I58" s="8">
        <v>49.190080000000002</v>
      </c>
      <c r="J58" s="8">
        <v>39.133879999999998</v>
      </c>
      <c r="K58" s="8">
        <v>48.456199999999995</v>
      </c>
      <c r="L58" s="8">
        <v>103.95372</v>
      </c>
      <c r="M58" s="8">
        <v>34.373550000000002</v>
      </c>
      <c r="N58" s="8">
        <v>57.381819999999998</v>
      </c>
      <c r="O58" s="8">
        <v>38.360330000000005</v>
      </c>
      <c r="P58" s="8">
        <v>50.87603</v>
      </c>
      <c r="Q58" s="8">
        <v>33.83802</v>
      </c>
      <c r="R58" s="8">
        <v>38.677690000000005</v>
      </c>
      <c r="S58" s="8">
        <v>28.363289999999999</v>
      </c>
      <c r="T58" s="8">
        <v>44.250949999999996</v>
      </c>
      <c r="U58" s="8">
        <v>41.255660000000006</v>
      </c>
      <c r="V58" s="8">
        <v>47.999720000000003</v>
      </c>
      <c r="W58" s="8">
        <v>78.703759999999988</v>
      </c>
      <c r="X58" s="8">
        <v>38.875680000000003</v>
      </c>
      <c r="Y58" s="8">
        <v>32.726860000000002</v>
      </c>
      <c r="Z58" s="8">
        <v>30.744250000000001</v>
      </c>
      <c r="AA58" s="8">
        <v>24.1193600000001</v>
      </c>
      <c r="AB58" s="8">
        <v>44.628749999999897</v>
      </c>
      <c r="AC58" s="8">
        <v>21.9771800000001</v>
      </c>
      <c r="AD58" s="8">
        <v>24.040019999999899</v>
      </c>
      <c r="AE58" s="8">
        <v>19.180725999999996</v>
      </c>
      <c r="AF58" s="8">
        <v>38.334448000000002</v>
      </c>
      <c r="AG58" s="8">
        <v>-11.254766</v>
      </c>
      <c r="AH58" s="8">
        <v>-1.109622000000003</v>
      </c>
      <c r="AI58" s="7"/>
      <c r="AJ58" s="7"/>
      <c r="AK58" s="7"/>
      <c r="AL58" s="7"/>
      <c r="AM58" s="7"/>
      <c r="AN58" s="1"/>
      <c r="AO58" s="1"/>
      <c r="AP58" s="1"/>
      <c r="AQ58" s="1"/>
      <c r="AR58" s="1"/>
      <c r="AS58" s="1"/>
      <c r="AT58" s="1"/>
      <c r="AU58" s="1"/>
      <c r="AV58" s="1"/>
      <c r="AW58" s="1"/>
      <c r="AX58" s="1"/>
      <c r="AY58" s="1"/>
    </row>
    <row r="59" spans="1:1005" ht="15" x14ac:dyDescent="0.25">
      <c r="A59" s="142">
        <f>YampaRiverInflow.TotalOutflow!A59</f>
        <v>47027</v>
      </c>
      <c r="B59" s="232"/>
      <c r="C59" s="86">
        <v>35.139000000000003</v>
      </c>
      <c r="D59" s="231">
        <v>35.139000000000003</v>
      </c>
      <c r="E59" s="8">
        <v>31.104225999999993</v>
      </c>
      <c r="F59" s="8">
        <v>32.409004000000003</v>
      </c>
      <c r="G59" s="8">
        <v>36.495870000000004</v>
      </c>
      <c r="H59" s="8">
        <v>22.413220000000003</v>
      </c>
      <c r="I59" s="8">
        <v>37.884300000000003</v>
      </c>
      <c r="J59" s="8">
        <v>47.385120000000001</v>
      </c>
      <c r="K59" s="8">
        <v>23.34545</v>
      </c>
      <c r="L59" s="8">
        <v>20.647929999999999</v>
      </c>
      <c r="M59" s="8">
        <v>30.664459999999998</v>
      </c>
      <c r="N59" s="8">
        <v>41.077690000000004</v>
      </c>
      <c r="O59" s="8">
        <v>31.060849999999999</v>
      </c>
      <c r="P59" s="8">
        <v>69.758679999999998</v>
      </c>
      <c r="Q59" s="8">
        <v>20.94511</v>
      </c>
      <c r="R59" s="8">
        <v>34.908660000000005</v>
      </c>
      <c r="S59" s="8">
        <v>24.793029999999998</v>
      </c>
      <c r="T59" s="8">
        <v>40.680699999999995</v>
      </c>
      <c r="U59" s="8">
        <v>34.511849999999995</v>
      </c>
      <c r="V59" s="8">
        <v>29.513770000000001</v>
      </c>
      <c r="W59" s="8">
        <v>19.080719999999999</v>
      </c>
      <c r="X59" s="8">
        <v>42.445929999999997</v>
      </c>
      <c r="Y59" s="8">
        <v>56.012860000000003</v>
      </c>
      <c r="Z59" s="8">
        <v>29.236789999999999</v>
      </c>
      <c r="AA59" s="8">
        <v>25.884679999999999</v>
      </c>
      <c r="AB59" s="8">
        <v>63.214149999999897</v>
      </c>
      <c r="AC59" s="8">
        <v>23.663159999999799</v>
      </c>
      <c r="AD59" s="8">
        <v>24.972269999999799</v>
      </c>
      <c r="AE59" s="8">
        <v>26.040343999999997</v>
      </c>
      <c r="AF59" s="8">
        <v>13.166246000000003</v>
      </c>
      <c r="AG59" s="8">
        <v>20.811032000000001</v>
      </c>
      <c r="AH59" s="8">
        <v>15.392737999999998</v>
      </c>
      <c r="AI59" s="7"/>
      <c r="AJ59" s="7"/>
      <c r="AK59" s="7"/>
      <c r="AL59" s="7"/>
      <c r="AM59" s="7"/>
      <c r="AN59" s="1"/>
      <c r="AO59" s="1"/>
      <c r="AP59" s="1"/>
      <c r="AQ59" s="1"/>
      <c r="AR59" s="1"/>
      <c r="AS59" s="1"/>
      <c r="AT59" s="1"/>
      <c r="AU59" s="1"/>
      <c r="AV59" s="1"/>
      <c r="AW59" s="1"/>
      <c r="AX59" s="1"/>
      <c r="AY59" s="1"/>
    </row>
    <row r="60" spans="1:1005" ht="15" x14ac:dyDescent="0.25">
      <c r="A60" s="142">
        <f>YampaRiverInflow.TotalOutflow!A60</f>
        <v>47058</v>
      </c>
      <c r="B60" s="232"/>
      <c r="C60" s="86">
        <v>23.611000000000001</v>
      </c>
      <c r="D60" s="231">
        <v>23.611000000000001</v>
      </c>
      <c r="E60" s="8">
        <v>28.013811999999998</v>
      </c>
      <c r="F60" s="8">
        <v>15.793877999999999</v>
      </c>
      <c r="G60" s="8">
        <v>24.595040000000001</v>
      </c>
      <c r="H60" s="8">
        <v>18.446279999999998</v>
      </c>
      <c r="I60" s="8">
        <v>36.495870000000004</v>
      </c>
      <c r="J60" s="8">
        <v>27.966939999999997</v>
      </c>
      <c r="K60" s="8">
        <v>25.487599999999997</v>
      </c>
      <c r="L60" s="8">
        <v>23.10744</v>
      </c>
      <c r="M60" s="8">
        <v>22.472729999999999</v>
      </c>
      <c r="N60" s="8">
        <v>35.166530000000002</v>
      </c>
      <c r="O60" s="8">
        <v>20.925319999999999</v>
      </c>
      <c r="P60" s="8">
        <v>16.066120000000002</v>
      </c>
      <c r="Q60" s="8">
        <v>25.54711</v>
      </c>
      <c r="R60" s="8">
        <v>41.950060000000001</v>
      </c>
      <c r="S60" s="8">
        <v>23.00787</v>
      </c>
      <c r="T60" s="8">
        <v>14.39954</v>
      </c>
      <c r="U60" s="8">
        <v>23.602700000000002</v>
      </c>
      <c r="V60" s="8">
        <v>28.581400000000002</v>
      </c>
      <c r="W60" s="8">
        <v>27.807869999999998</v>
      </c>
      <c r="X60" s="8">
        <v>24.69378</v>
      </c>
      <c r="Y60" s="8">
        <v>22.293890000000001</v>
      </c>
      <c r="Z60" s="8">
        <v>27.888010000000101</v>
      </c>
      <c r="AA60" s="8">
        <v>24.873090000000097</v>
      </c>
      <c r="AB60" s="8">
        <v>23.24662</v>
      </c>
      <c r="AC60" s="8">
        <v>25.646650000000101</v>
      </c>
      <c r="AD60" s="8">
        <v>24.793749999999999</v>
      </c>
      <c r="AE60" s="8">
        <v>17.507805999999995</v>
      </c>
      <c r="AF60" s="8">
        <v>8.8944699999999983</v>
      </c>
      <c r="AG60" s="8">
        <v>1.1222839999999996</v>
      </c>
      <c r="AH60" s="8">
        <v>9.8448719999999987</v>
      </c>
      <c r="AI60" s="7"/>
      <c r="AJ60" s="7"/>
      <c r="AK60" s="7"/>
      <c r="AL60" s="7"/>
      <c r="AM60" s="7"/>
      <c r="AN60" s="1"/>
      <c r="AO60" s="1"/>
      <c r="AP60" s="1"/>
      <c r="AQ60" s="1"/>
      <c r="AR60" s="1"/>
      <c r="AS60" s="1"/>
      <c r="AT60" s="1"/>
      <c r="AU60" s="1"/>
      <c r="AV60" s="1"/>
      <c r="AW60" s="1"/>
      <c r="AX60" s="1"/>
      <c r="AY60" s="1"/>
    </row>
    <row r="61" spans="1:1005" ht="15" x14ac:dyDescent="0.25">
      <c r="A61" s="142">
        <f>YampaRiverInflow.TotalOutflow!A61</f>
        <v>47088</v>
      </c>
      <c r="B61" s="232"/>
      <c r="C61" s="86">
        <v>27.126000000000001</v>
      </c>
      <c r="D61" s="231">
        <v>27.126000000000001</v>
      </c>
      <c r="E61" s="8">
        <v>44.223798000000002</v>
      </c>
      <c r="F61" s="8">
        <v>1.110544</v>
      </c>
      <c r="G61" s="8">
        <v>15.07438</v>
      </c>
      <c r="H61" s="8">
        <v>12.69421</v>
      </c>
      <c r="I61" s="8">
        <v>35.305790000000002</v>
      </c>
      <c r="J61" s="8">
        <v>29.355370000000001</v>
      </c>
      <c r="K61" s="8">
        <v>13.4876</v>
      </c>
      <c r="L61" s="8">
        <v>18.723970000000001</v>
      </c>
      <c r="M61" s="8">
        <v>15.471069999999999</v>
      </c>
      <c r="N61" s="8">
        <v>19.100490000000001</v>
      </c>
      <c r="O61" s="8">
        <v>3.9664899999999998</v>
      </c>
      <c r="P61" s="8">
        <v>23.801650000000002</v>
      </c>
      <c r="Q61" s="8">
        <v>57.520660000000007</v>
      </c>
      <c r="R61" s="8">
        <v>23.99954</v>
      </c>
      <c r="S61" s="8">
        <v>19.4375</v>
      </c>
      <c r="T61" s="8">
        <v>33.916870000000003</v>
      </c>
      <c r="U61" s="8">
        <v>31.734860000000001</v>
      </c>
      <c r="V61" s="8">
        <v>22.7103</v>
      </c>
      <c r="W61" s="8">
        <v>25.368259999999999</v>
      </c>
      <c r="X61" s="8">
        <v>31.6557</v>
      </c>
      <c r="Y61" s="8">
        <v>22.412740000000003</v>
      </c>
      <c r="Z61" s="8">
        <v>36.377389999999899</v>
      </c>
      <c r="AA61" s="8">
        <v>25.983849999999997</v>
      </c>
      <c r="AB61" s="8">
        <v>23.544150000000002</v>
      </c>
      <c r="AC61" s="8">
        <v>39.471650000000103</v>
      </c>
      <c r="AD61" s="8">
        <v>24.5160599999999</v>
      </c>
      <c r="AE61" s="8">
        <v>8.4644880000000011</v>
      </c>
      <c r="AF61" s="8">
        <v>2.3967059999999982</v>
      </c>
      <c r="AG61" s="8">
        <v>-6.7709719999999995</v>
      </c>
      <c r="AH61" s="8">
        <v>0.60159199999999691</v>
      </c>
      <c r="AI61" s="7"/>
      <c r="AJ61" s="7"/>
      <c r="AK61" s="7"/>
      <c r="AL61" s="7"/>
      <c r="AM61" s="7"/>
      <c r="AN61" s="1"/>
      <c r="AO61" s="1"/>
      <c r="AP61" s="1"/>
      <c r="AQ61" s="1"/>
      <c r="AR61" s="1"/>
      <c r="AS61" s="1"/>
      <c r="AT61" s="1"/>
      <c r="AU61" s="1"/>
      <c r="AV61" s="1"/>
      <c r="AW61" s="1"/>
      <c r="AX61" s="1"/>
      <c r="AY61" s="1"/>
    </row>
    <row r="62" spans="1:1005" ht="15" x14ac:dyDescent="0.25">
      <c r="A62" s="142">
        <f>YampaRiverInflow.TotalOutflow!A62</f>
        <v>47119</v>
      </c>
      <c r="B62" s="232"/>
      <c r="C62" s="86">
        <v>29.402999999999999</v>
      </c>
      <c r="D62" s="231">
        <v>29.402999999999999</v>
      </c>
      <c r="E62" s="8">
        <v>25.526097999999998</v>
      </c>
      <c r="F62" s="8">
        <v>1.3745679999999993</v>
      </c>
      <c r="G62" s="8">
        <v>21.421490000000002</v>
      </c>
      <c r="H62" s="8">
        <v>24.198349999999998</v>
      </c>
      <c r="I62" s="8">
        <v>42.049589999999995</v>
      </c>
      <c r="J62" s="8">
        <v>21.61983</v>
      </c>
      <c r="K62" s="8">
        <v>18.446279999999998</v>
      </c>
      <c r="L62" s="8">
        <v>23.206610000000001</v>
      </c>
      <c r="M62" s="8">
        <v>20.033060000000003</v>
      </c>
      <c r="N62" s="8">
        <v>101.09752</v>
      </c>
      <c r="O62" s="8">
        <v>22.61157</v>
      </c>
      <c r="P62" s="8">
        <v>23.206610000000001</v>
      </c>
      <c r="Q62" s="8">
        <v>42.247930000000004</v>
      </c>
      <c r="R62" s="8">
        <v>34.11524</v>
      </c>
      <c r="S62" s="8">
        <v>41.255679999999998</v>
      </c>
      <c r="T62" s="8">
        <v>24.792830000000002</v>
      </c>
      <c r="U62" s="8">
        <v>40.065640000000002</v>
      </c>
      <c r="V62" s="8">
        <v>37.883839999999999</v>
      </c>
      <c r="W62" s="8">
        <v>23.007810000000003</v>
      </c>
      <c r="X62" s="8">
        <v>30.743310000000001</v>
      </c>
      <c r="Y62" s="8">
        <v>36.496400000000001</v>
      </c>
      <c r="Z62" s="8">
        <v>45.025449999999999</v>
      </c>
      <c r="AA62" s="8">
        <v>23.802</v>
      </c>
      <c r="AB62" s="8">
        <v>42.050199999999904</v>
      </c>
      <c r="AC62" s="8">
        <v>26.777249999999999</v>
      </c>
      <c r="AD62" s="8">
        <v>29.809785999999992</v>
      </c>
      <c r="AE62" s="8">
        <v>0.14888199999999779</v>
      </c>
      <c r="AF62" s="8">
        <v>188.36769600000002</v>
      </c>
      <c r="AG62" s="8">
        <v>-19.261465999999999</v>
      </c>
      <c r="AH62" s="8">
        <v>-11.55139</v>
      </c>
      <c r="AI62" s="7"/>
      <c r="AJ62" s="7"/>
      <c r="AK62" s="7"/>
      <c r="AL62" s="7"/>
      <c r="AM62" s="7"/>
      <c r="AN62" s="1"/>
      <c r="AO62" s="1"/>
      <c r="AP62" s="1"/>
      <c r="AQ62" s="1"/>
      <c r="AR62" s="1"/>
      <c r="AS62" s="1"/>
      <c r="AT62" s="1"/>
      <c r="AU62" s="1"/>
      <c r="AV62" s="1"/>
      <c r="AW62" s="1"/>
      <c r="AX62" s="1"/>
      <c r="AY62" s="1"/>
    </row>
    <row r="63" spans="1:1005" ht="15" x14ac:dyDescent="0.25">
      <c r="A63" s="142">
        <f>YampaRiverInflow.TotalOutflow!A63</f>
        <v>47150</v>
      </c>
      <c r="B63" s="232"/>
      <c r="C63" s="86">
        <v>35.088000000000001</v>
      </c>
      <c r="D63" s="231">
        <v>35.088000000000001</v>
      </c>
      <c r="E63" s="8">
        <v>12.339405999999999</v>
      </c>
      <c r="F63" s="8">
        <v>23.60331</v>
      </c>
      <c r="G63" s="8">
        <v>17.2562</v>
      </c>
      <c r="H63" s="8">
        <v>16.066120000000002</v>
      </c>
      <c r="I63" s="8">
        <v>48.99174</v>
      </c>
      <c r="J63" s="8">
        <v>36.297519999999999</v>
      </c>
      <c r="K63" s="8">
        <v>25.745450000000002</v>
      </c>
      <c r="L63" s="8">
        <v>24.39669</v>
      </c>
      <c r="M63" s="8">
        <v>35.66281</v>
      </c>
      <c r="N63" s="8">
        <v>125.57355</v>
      </c>
      <c r="O63" s="8">
        <v>20.429749999999999</v>
      </c>
      <c r="P63" s="8">
        <v>29.355370000000001</v>
      </c>
      <c r="Q63" s="8">
        <v>90.644630000000006</v>
      </c>
      <c r="R63" s="8">
        <v>38.478989999999996</v>
      </c>
      <c r="S63" s="8">
        <v>35.16657</v>
      </c>
      <c r="T63" s="8">
        <v>33.321769999999994</v>
      </c>
      <c r="U63" s="8">
        <v>18.842610000000001</v>
      </c>
      <c r="V63" s="8">
        <v>38.875690000000006</v>
      </c>
      <c r="W63" s="8">
        <v>32.449240000000003</v>
      </c>
      <c r="X63" s="8">
        <v>39.450900000000004</v>
      </c>
      <c r="Y63" s="8">
        <v>41.375809999999994</v>
      </c>
      <c r="Z63" s="8">
        <v>62.678599999999996</v>
      </c>
      <c r="AA63" s="8">
        <v>22.2151999999999</v>
      </c>
      <c r="AB63" s="8">
        <v>72.001050000000006</v>
      </c>
      <c r="AC63" s="8">
        <v>37.884849999999894</v>
      </c>
      <c r="AD63" s="8">
        <v>19.033522000000001</v>
      </c>
      <c r="AE63" s="8">
        <v>7.0302340000000001</v>
      </c>
      <c r="AF63" s="8">
        <v>85.799055999999993</v>
      </c>
      <c r="AG63" s="8">
        <v>-9.7793939999999999</v>
      </c>
      <c r="AH63" s="8">
        <v>38.657699999999991</v>
      </c>
      <c r="AI63" s="7"/>
      <c r="AJ63" s="7"/>
      <c r="AK63" s="7"/>
      <c r="AL63" s="7"/>
      <c r="AM63" s="7"/>
      <c r="AN63" s="1"/>
      <c r="AO63" s="1"/>
      <c r="AP63" s="1"/>
      <c r="AQ63" s="1"/>
      <c r="AR63" s="1"/>
      <c r="AS63" s="1"/>
      <c r="AT63" s="1"/>
      <c r="AU63" s="1"/>
      <c r="AV63" s="1"/>
      <c r="AW63" s="1"/>
      <c r="AX63" s="1"/>
      <c r="AY63" s="1"/>
    </row>
    <row r="64" spans="1:1005" ht="15" x14ac:dyDescent="0.25">
      <c r="A64" s="142">
        <f>YampaRiverInflow.TotalOutflow!A64</f>
        <v>47178</v>
      </c>
      <c r="B64" s="232"/>
      <c r="C64" s="86">
        <v>76.022000000000006</v>
      </c>
      <c r="D64" s="231">
        <v>76.022000000000006</v>
      </c>
      <c r="E64" s="8">
        <v>7.6782579999999996</v>
      </c>
      <c r="F64" s="8">
        <v>63.272730000000003</v>
      </c>
      <c r="G64" s="8">
        <v>48.99174</v>
      </c>
      <c r="H64" s="8">
        <v>19.834709999999998</v>
      </c>
      <c r="I64" s="8">
        <v>54.009920000000001</v>
      </c>
      <c r="J64" s="8">
        <v>55.160330000000002</v>
      </c>
      <c r="K64" s="8">
        <v>23.22645</v>
      </c>
      <c r="L64" s="8">
        <v>42.842980000000004</v>
      </c>
      <c r="M64" s="8">
        <v>27.59008</v>
      </c>
      <c r="N64" s="8">
        <v>69.104129999999998</v>
      </c>
      <c r="O64" s="8">
        <v>49.190080000000002</v>
      </c>
      <c r="P64" s="8">
        <v>44.628099999999996</v>
      </c>
      <c r="Q64" s="8">
        <v>82.373550000000009</v>
      </c>
      <c r="R64" s="8">
        <v>74.04258999999999</v>
      </c>
      <c r="S64" s="8">
        <v>59.404600000000002</v>
      </c>
      <c r="T64" s="8">
        <v>42.445689999999999</v>
      </c>
      <c r="U64" s="8">
        <v>22.21454</v>
      </c>
      <c r="V64" s="8">
        <v>58.769889999999997</v>
      </c>
      <c r="W64" s="8">
        <v>31.517060000000001</v>
      </c>
      <c r="X64" s="8">
        <v>41.176480000000005</v>
      </c>
      <c r="Y64" s="8">
        <v>36.615409999999905</v>
      </c>
      <c r="Z64" s="8">
        <v>63.888529999999896</v>
      </c>
      <c r="AA64" s="8">
        <v>26.578900000000001</v>
      </c>
      <c r="AB64" s="8">
        <v>124.9605</v>
      </c>
      <c r="AC64" s="8">
        <v>70.0175499999999</v>
      </c>
      <c r="AD64" s="8">
        <v>37.985829999999993</v>
      </c>
      <c r="AE64" s="8">
        <v>23.852601999999997</v>
      </c>
      <c r="AF64" s="8">
        <v>33.571293999999995</v>
      </c>
      <c r="AG64" s="8">
        <v>18.785719999999998</v>
      </c>
      <c r="AH64" s="8">
        <v>66.418819999999997</v>
      </c>
      <c r="AI64" s="7"/>
      <c r="AJ64" s="7"/>
      <c r="AK64" s="7"/>
      <c r="AL64" s="7"/>
      <c r="AM64" s="7"/>
      <c r="AN64" s="1"/>
      <c r="AO64" s="1"/>
      <c r="AP64" s="1"/>
      <c r="AQ64" s="1"/>
      <c r="AR64" s="1"/>
      <c r="AS64" s="1"/>
      <c r="AT64" s="1"/>
      <c r="AU64" s="1"/>
      <c r="AV64" s="1"/>
      <c r="AW64" s="1"/>
      <c r="AX64" s="1"/>
      <c r="AY64" s="1"/>
      <c r="ALQ64" t="e">
        <v>#N/A</v>
      </c>
    </row>
    <row r="65" spans="1:1005" ht="15" x14ac:dyDescent="0.25">
      <c r="A65" s="142">
        <f>YampaRiverInflow.TotalOutflow!A65</f>
        <v>47209</v>
      </c>
      <c r="B65" s="232"/>
      <c r="C65" s="86">
        <v>52.514000000000003</v>
      </c>
      <c r="D65" s="231">
        <v>52.514000000000003</v>
      </c>
      <c r="E65" s="8">
        <v>3.6764540000000014</v>
      </c>
      <c r="F65" s="8">
        <v>29.157019999999999</v>
      </c>
      <c r="G65" s="8">
        <v>70.294210000000007</v>
      </c>
      <c r="H65" s="8">
        <v>23.60331</v>
      </c>
      <c r="I65" s="8">
        <v>16.8</v>
      </c>
      <c r="J65" s="8">
        <v>35.028100000000002</v>
      </c>
      <c r="K65" s="8">
        <v>13.62645</v>
      </c>
      <c r="L65" s="8">
        <v>32.747109999999999</v>
      </c>
      <c r="M65" s="8">
        <v>39.133879999999998</v>
      </c>
      <c r="N65" s="8">
        <v>90.902479999999997</v>
      </c>
      <c r="O65" s="8">
        <v>33.758679999999998</v>
      </c>
      <c r="P65" s="8">
        <v>33.699169999999995</v>
      </c>
      <c r="Q65" s="8">
        <v>29.79214</v>
      </c>
      <c r="R65" s="8">
        <v>43.080640000000002</v>
      </c>
      <c r="S65" s="8">
        <v>88.700450000000004</v>
      </c>
      <c r="T65" s="8">
        <v>43.635820000000002</v>
      </c>
      <c r="U65" s="8">
        <v>17.01784</v>
      </c>
      <c r="V65" s="8">
        <v>26.498860000000001</v>
      </c>
      <c r="W65" s="8">
        <v>22.988139999999998</v>
      </c>
      <c r="X65" s="8">
        <v>25.348419999999997</v>
      </c>
      <c r="Y65" s="8">
        <v>31.934349999999899</v>
      </c>
      <c r="Z65" s="8">
        <v>40.2452100000001</v>
      </c>
      <c r="AA65" s="8">
        <v>24.198700000000002</v>
      </c>
      <c r="AB65" s="8">
        <v>43.240300000000097</v>
      </c>
      <c r="AC65" s="8">
        <v>39.828680000000105</v>
      </c>
      <c r="AD65" s="8">
        <v>41.938178000000001</v>
      </c>
      <c r="AE65" s="8">
        <v>40.074694000000001</v>
      </c>
      <c r="AF65" s="8">
        <v>1.3631199999999954</v>
      </c>
      <c r="AG65" s="8">
        <v>-2.5694920000000012</v>
      </c>
      <c r="AH65" s="8">
        <v>-26.212883999999999</v>
      </c>
      <c r="AI65" s="7"/>
      <c r="AJ65" s="7"/>
      <c r="AK65" s="7"/>
      <c r="AL65" s="7"/>
      <c r="AM65" s="7"/>
      <c r="AN65" s="1"/>
      <c r="AO65" s="1"/>
      <c r="AP65" s="1"/>
      <c r="AQ65" s="1"/>
      <c r="AR65" s="1"/>
      <c r="AS65" s="1"/>
      <c r="AT65" s="1"/>
      <c r="AU65" s="1"/>
      <c r="AV65" s="1"/>
      <c r="AW65" s="1"/>
      <c r="AX65" s="1"/>
      <c r="AY65" s="1"/>
      <c r="ALQ65" t="e">
        <v>#N/A</v>
      </c>
    </row>
    <row r="66" spans="1:1005" ht="15" x14ac:dyDescent="0.25">
      <c r="A66" s="142">
        <f>YampaRiverInflow.TotalOutflow!A66</f>
        <v>47239</v>
      </c>
      <c r="B66" s="232"/>
      <c r="C66" s="86">
        <v>23.488</v>
      </c>
      <c r="D66" s="231">
        <v>23.488</v>
      </c>
      <c r="E66" s="8">
        <v>7.738929999999999</v>
      </c>
      <c r="F66" s="8">
        <v>15.471069999999999</v>
      </c>
      <c r="G66" s="8">
        <v>41.137190000000004</v>
      </c>
      <c r="H66" s="8">
        <v>13.289260000000001</v>
      </c>
      <c r="I66" s="8">
        <v>27.570250000000001</v>
      </c>
      <c r="J66" s="8">
        <v>34.690910000000002</v>
      </c>
      <c r="K66" s="8">
        <v>21.163640000000001</v>
      </c>
      <c r="L66" s="8">
        <v>23.543800000000001</v>
      </c>
      <c r="M66" s="8">
        <v>34.333880000000001</v>
      </c>
      <c r="N66" s="8">
        <v>67.140500000000003</v>
      </c>
      <c r="O66" s="8">
        <v>34.274380000000001</v>
      </c>
      <c r="P66" s="8">
        <v>36.813220000000001</v>
      </c>
      <c r="Q66" s="8">
        <v>20.429749999999999</v>
      </c>
      <c r="R66" s="8">
        <v>51.173209999999997</v>
      </c>
      <c r="S66" s="8">
        <v>36.138489999999997</v>
      </c>
      <c r="T66" s="8">
        <v>21.024139999999999</v>
      </c>
      <c r="U66" s="8">
        <v>18.545120000000001</v>
      </c>
      <c r="V66" s="8">
        <v>27.252549999999999</v>
      </c>
      <c r="W66" s="8">
        <v>27.252610000000001</v>
      </c>
      <c r="X66" s="8">
        <v>28.958279999999998</v>
      </c>
      <c r="Y66" s="8">
        <v>32.1327</v>
      </c>
      <c r="Z66" s="8">
        <v>29.573979999999999</v>
      </c>
      <c r="AA66" s="8">
        <v>26.281370000000102</v>
      </c>
      <c r="AB66" s="8">
        <v>27.570650000000001</v>
      </c>
      <c r="AC66" s="8">
        <v>23.583810000000099</v>
      </c>
      <c r="AD66" s="8">
        <v>24.659790000000001</v>
      </c>
      <c r="AE66" s="8">
        <v>21.803582000000002</v>
      </c>
      <c r="AF66" s="8">
        <v>0.19014400000000023</v>
      </c>
      <c r="AG66" s="8">
        <v>-5.5054859999999994</v>
      </c>
      <c r="AH66" s="8">
        <v>-26.211384000000006</v>
      </c>
      <c r="AI66" s="7"/>
      <c r="AJ66" s="7"/>
      <c r="AK66" s="7"/>
      <c r="AL66" s="7"/>
      <c r="AM66" s="7"/>
      <c r="AN66" s="1"/>
      <c r="AO66" s="1"/>
      <c r="AP66" s="1"/>
      <c r="AQ66" s="1"/>
      <c r="AR66" s="1"/>
      <c r="AS66" s="1"/>
      <c r="AT66" s="1"/>
      <c r="AU66" s="1"/>
      <c r="AV66" s="1"/>
      <c r="AW66" s="1"/>
      <c r="AX66" s="1"/>
      <c r="AY66" s="1"/>
      <c r="ALQ66" t="e">
        <v>#N/A</v>
      </c>
    </row>
    <row r="67" spans="1:1005" ht="15" x14ac:dyDescent="0.25">
      <c r="A67" s="142">
        <f>YampaRiverInflow.TotalOutflow!A67</f>
        <v>47270</v>
      </c>
      <c r="B67" s="232"/>
      <c r="C67" s="86">
        <v>25.555</v>
      </c>
      <c r="D67" s="231">
        <v>25.555</v>
      </c>
      <c r="E67" s="8">
        <v>-1.3633040000000001</v>
      </c>
      <c r="F67" s="8">
        <v>31.73554</v>
      </c>
      <c r="G67" s="8">
        <v>15.272729999999999</v>
      </c>
      <c r="H67" s="8">
        <v>13.68595</v>
      </c>
      <c r="I67" s="8">
        <v>32.07273</v>
      </c>
      <c r="J67" s="8">
        <v>48.238019999999999</v>
      </c>
      <c r="K67" s="8">
        <v>6.5057900000000002</v>
      </c>
      <c r="L67" s="8">
        <v>14.280989999999999</v>
      </c>
      <c r="M67" s="8">
        <v>20.826450000000001</v>
      </c>
      <c r="N67" s="8">
        <v>11.9405</v>
      </c>
      <c r="O67" s="8">
        <v>14.67769</v>
      </c>
      <c r="P67" s="8">
        <v>31.73554</v>
      </c>
      <c r="Q67" s="8">
        <v>13.4876</v>
      </c>
      <c r="R67" s="8">
        <v>35.543419999999998</v>
      </c>
      <c r="S67" s="8">
        <v>23.741799999999998</v>
      </c>
      <c r="T67" s="8">
        <v>24.39593</v>
      </c>
      <c r="U67" s="8">
        <v>22.730180000000001</v>
      </c>
      <c r="V67" s="8">
        <v>25.189630000000001</v>
      </c>
      <c r="W67" s="8">
        <v>26.0823</v>
      </c>
      <c r="X67" s="8">
        <v>25.58633</v>
      </c>
      <c r="Y67" s="8">
        <v>28.562399999999901</v>
      </c>
      <c r="Z67" s="8">
        <v>24.3970500000001</v>
      </c>
      <c r="AA67" s="8">
        <v>26.578900000000001</v>
      </c>
      <c r="AB67" s="8">
        <v>24.000349999999901</v>
      </c>
      <c r="AC67" s="8">
        <v>22.730910000000101</v>
      </c>
      <c r="AD67" s="8">
        <v>3.4259199999999983</v>
      </c>
      <c r="AE67" s="8">
        <v>8.1729199999999995</v>
      </c>
      <c r="AF67" s="8">
        <v>12.473674000000001</v>
      </c>
      <c r="AG67" s="8">
        <v>1.061094</v>
      </c>
      <c r="AH67" s="8">
        <v>22.368065999999995</v>
      </c>
      <c r="AI67" s="7"/>
      <c r="AJ67" s="7"/>
      <c r="AK67" s="7"/>
      <c r="AL67" s="7"/>
      <c r="AM67" s="7"/>
      <c r="AN67" s="1"/>
      <c r="AO67" s="1"/>
      <c r="AP67" s="1"/>
      <c r="AQ67" s="1"/>
      <c r="AR67" s="1"/>
      <c r="AS67" s="1"/>
      <c r="AT67" s="1"/>
      <c r="AU67" s="1"/>
      <c r="AV67" s="1"/>
      <c r="AW67" s="1"/>
      <c r="AX67" s="1"/>
      <c r="AY67" s="1"/>
      <c r="ALQ67" t="e">
        <v>#N/A</v>
      </c>
    </row>
    <row r="68" spans="1:1005" ht="15" x14ac:dyDescent="0.25">
      <c r="A68" s="142">
        <f>YampaRiverInflow.TotalOutflow!A68</f>
        <v>47300</v>
      </c>
      <c r="B68" s="232"/>
      <c r="C68" s="86">
        <v>36.734000000000002</v>
      </c>
      <c r="D68" s="231">
        <v>36.734000000000002</v>
      </c>
      <c r="E68" s="8">
        <v>7.8308159999999951</v>
      </c>
      <c r="F68" s="8">
        <v>31.933880000000002</v>
      </c>
      <c r="G68" s="8">
        <v>33.12397</v>
      </c>
      <c r="H68" s="8">
        <v>30.347110000000001</v>
      </c>
      <c r="I68" s="8">
        <v>21.12397</v>
      </c>
      <c r="J68" s="8">
        <v>19.953720000000001</v>
      </c>
      <c r="K68" s="8">
        <v>10.1157</v>
      </c>
      <c r="L68" s="8">
        <v>17.2562</v>
      </c>
      <c r="M68" s="8">
        <v>39.272730000000003</v>
      </c>
      <c r="N68" s="8">
        <v>21.024789999999999</v>
      </c>
      <c r="O68" s="8">
        <v>21.223140000000001</v>
      </c>
      <c r="P68" s="8">
        <v>45.421489999999999</v>
      </c>
      <c r="Q68" s="8">
        <v>28.760330000000003</v>
      </c>
      <c r="R68" s="8">
        <v>28.164830000000002</v>
      </c>
      <c r="S68" s="8">
        <v>29.156560000000002</v>
      </c>
      <c r="T68" s="8">
        <v>31.536360000000002</v>
      </c>
      <c r="U68" s="8">
        <v>26.379669999999997</v>
      </c>
      <c r="V68" s="8">
        <v>61.685449999999996</v>
      </c>
      <c r="W68" s="8">
        <v>29.156569999999999</v>
      </c>
      <c r="X68" s="8">
        <v>33.520060000000001</v>
      </c>
      <c r="Y68" s="8">
        <v>26.182200000000002</v>
      </c>
      <c r="Z68" s="8">
        <v>32.1327</v>
      </c>
      <c r="AA68" s="8">
        <v>49.587499999999999</v>
      </c>
      <c r="AB68" s="8">
        <v>22.016849999999998</v>
      </c>
      <c r="AC68" s="8">
        <v>23.603650000000101</v>
      </c>
      <c r="AD68" s="8">
        <v>-0.52760200000000035</v>
      </c>
      <c r="AE68" s="8">
        <v>14.445949999999996</v>
      </c>
      <c r="AF68" s="8">
        <v>-5.4029160000000003</v>
      </c>
      <c r="AG68" s="8">
        <v>-9.1989860000000014</v>
      </c>
      <c r="AH68" s="8">
        <v>30.872809999999998</v>
      </c>
      <c r="AI68" s="7"/>
      <c r="AJ68" s="7"/>
      <c r="AK68" s="7"/>
      <c r="AL68" s="7"/>
      <c r="AM68" s="7"/>
      <c r="AN68" s="1"/>
      <c r="AO68" s="1"/>
      <c r="AP68" s="1"/>
      <c r="AQ68" s="1"/>
      <c r="AR68" s="1"/>
      <c r="AS68" s="1"/>
      <c r="AT68" s="1"/>
      <c r="AU68" s="1"/>
      <c r="AV68" s="1"/>
      <c r="AW68" s="1"/>
      <c r="AX68" s="1"/>
      <c r="AY68" s="1"/>
      <c r="ALQ68" t="e">
        <v>#N/A</v>
      </c>
    </row>
    <row r="69" spans="1:1005" ht="15" x14ac:dyDescent="0.25">
      <c r="A69" s="142">
        <f>YampaRiverInflow.TotalOutflow!A69</f>
        <v>47331</v>
      </c>
      <c r="B69" s="232"/>
      <c r="C69" s="86">
        <v>56.591999999999999</v>
      </c>
      <c r="D69" s="231">
        <v>56.591999999999999</v>
      </c>
      <c r="E69" s="8">
        <v>25.019824</v>
      </c>
      <c r="F69" s="8">
        <v>50.280989999999996</v>
      </c>
      <c r="G69" s="8">
        <v>20.826450000000001</v>
      </c>
      <c r="H69" s="8">
        <v>44.033059999999999</v>
      </c>
      <c r="I69" s="8">
        <v>23.404959999999999</v>
      </c>
      <c r="J69" s="8">
        <v>52.066120000000005</v>
      </c>
      <c r="K69" s="8">
        <v>17.851240000000001</v>
      </c>
      <c r="L69" s="8">
        <v>42.049589999999995</v>
      </c>
      <c r="M69" s="8">
        <v>50.578510000000001</v>
      </c>
      <c r="N69" s="8">
        <v>28.36364</v>
      </c>
      <c r="O69" s="8">
        <v>66.446280000000002</v>
      </c>
      <c r="P69" s="8">
        <v>91.636359999999996</v>
      </c>
      <c r="Q69" s="8">
        <v>39.272730000000003</v>
      </c>
      <c r="R69" s="8">
        <v>23.60284</v>
      </c>
      <c r="S69" s="8">
        <v>91.04083</v>
      </c>
      <c r="T69" s="8">
        <v>36.693379999999998</v>
      </c>
      <c r="U69" s="8">
        <v>68.607789999999994</v>
      </c>
      <c r="V69" s="8">
        <v>66.842500000000001</v>
      </c>
      <c r="W69" s="8">
        <v>41.057389999999998</v>
      </c>
      <c r="X69" s="8">
        <v>44.429290000000002</v>
      </c>
      <c r="Y69" s="8">
        <v>41.851849999999999</v>
      </c>
      <c r="Z69" s="8">
        <v>40.265050000000002</v>
      </c>
      <c r="AA69" s="8">
        <v>38.876599999999996</v>
      </c>
      <c r="AB69" s="8">
        <v>29.55415</v>
      </c>
      <c r="AC69" s="8">
        <v>23.603649999999899</v>
      </c>
      <c r="AD69" s="8">
        <v>15.498979999999996</v>
      </c>
      <c r="AE69" s="8">
        <v>39.663323999999996</v>
      </c>
      <c r="AF69" s="8">
        <v>-27.475497999999998</v>
      </c>
      <c r="AG69" s="8">
        <v>-21.766008000000003</v>
      </c>
      <c r="AH69" s="8">
        <v>29.917686</v>
      </c>
      <c r="AI69" s="7"/>
      <c r="AJ69" s="7"/>
      <c r="AK69" s="7"/>
      <c r="AL69" s="7"/>
      <c r="AM69" s="7"/>
      <c r="AN69" s="1"/>
      <c r="AO69" s="1"/>
      <c r="AP69" s="1"/>
      <c r="AQ69" s="1"/>
      <c r="AR69" s="1"/>
      <c r="AS69" s="1"/>
      <c r="AT69" s="1"/>
      <c r="AU69" s="1"/>
      <c r="AV69" s="1"/>
      <c r="AW69" s="1"/>
      <c r="AX69" s="1"/>
      <c r="AY69" s="1"/>
      <c r="ALQ69" t="e">
        <v>#N/A</v>
      </c>
    </row>
    <row r="70" spans="1:1005" ht="15" x14ac:dyDescent="0.25">
      <c r="A70" s="142">
        <f>YampaRiverInflow.TotalOutflow!A70</f>
        <v>47362</v>
      </c>
      <c r="B70" s="232"/>
      <c r="C70" s="86">
        <v>36.896999999999998</v>
      </c>
      <c r="D70" s="231">
        <v>36.896999999999998</v>
      </c>
      <c r="E70" s="8">
        <v>21.008659999999999</v>
      </c>
      <c r="F70" s="8">
        <v>59.246279999999999</v>
      </c>
      <c r="G70" s="8">
        <v>36.099170000000001</v>
      </c>
      <c r="H70" s="8">
        <v>49.190080000000002</v>
      </c>
      <c r="I70" s="8">
        <v>39.133879999999998</v>
      </c>
      <c r="J70" s="8">
        <v>48.456199999999995</v>
      </c>
      <c r="K70" s="8">
        <v>103.95372</v>
      </c>
      <c r="L70" s="8">
        <v>34.373550000000002</v>
      </c>
      <c r="M70" s="8">
        <v>57.381819999999998</v>
      </c>
      <c r="N70" s="8">
        <v>38.360330000000005</v>
      </c>
      <c r="O70" s="8">
        <v>50.87603</v>
      </c>
      <c r="P70" s="8">
        <v>33.83802</v>
      </c>
      <c r="Q70" s="8">
        <v>38.677690000000005</v>
      </c>
      <c r="R70" s="8">
        <v>28.363289999999999</v>
      </c>
      <c r="S70" s="8">
        <v>44.250949999999996</v>
      </c>
      <c r="T70" s="8">
        <v>41.255660000000006</v>
      </c>
      <c r="U70" s="8">
        <v>47.999720000000003</v>
      </c>
      <c r="V70" s="8">
        <v>78.703759999999988</v>
      </c>
      <c r="W70" s="8">
        <v>38.875680000000003</v>
      </c>
      <c r="X70" s="8">
        <v>32.726860000000002</v>
      </c>
      <c r="Y70" s="8">
        <v>30.744250000000001</v>
      </c>
      <c r="Z70" s="8">
        <v>24.1193600000001</v>
      </c>
      <c r="AA70" s="8">
        <v>44.628749999999897</v>
      </c>
      <c r="AB70" s="8">
        <v>21.9771800000001</v>
      </c>
      <c r="AC70" s="8">
        <v>24.040019999999899</v>
      </c>
      <c r="AD70" s="8">
        <v>19.180725999999996</v>
      </c>
      <c r="AE70" s="8">
        <v>38.334448000000002</v>
      </c>
      <c r="AF70" s="8">
        <v>-11.254766</v>
      </c>
      <c r="AG70" s="8">
        <v>-1.109622000000003</v>
      </c>
      <c r="AH70" s="8">
        <v>14.515779999999999</v>
      </c>
      <c r="AI70" s="7"/>
      <c r="AJ70" s="7"/>
      <c r="AK70" s="7"/>
      <c r="AL70" s="7"/>
      <c r="AM70" s="7"/>
      <c r="AN70" s="1"/>
      <c r="AO70" s="1"/>
      <c r="AP70" s="1"/>
      <c r="AQ70" s="1"/>
      <c r="AR70" s="1"/>
      <c r="AS70" s="1"/>
      <c r="AT70" s="1"/>
      <c r="AU70" s="1"/>
      <c r="AV70" s="1"/>
      <c r="AW70" s="1"/>
      <c r="AX70" s="1"/>
      <c r="AY70" s="1"/>
      <c r="ALQ70" t="e">
        <v>#N/A</v>
      </c>
    </row>
    <row r="71" spans="1:1005" ht="15" x14ac:dyDescent="0.25">
      <c r="A71" s="142"/>
      <c r="B71" s="232"/>
      <c r="C71" s="86"/>
      <c r="D71" s="231"/>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25">
      <c r="A72" s="110"/>
      <c r="B72" s="232"/>
      <c r="C72" s="86"/>
      <c r="D72" s="231"/>
      <c r="ALQ72" t="e">
        <v>#N/A</v>
      </c>
    </row>
    <row r="73" spans="1:1005" ht="12.75" customHeight="1" x14ac:dyDescent="0.25">
      <c r="A73" s="110"/>
      <c r="B73" s="232"/>
      <c r="C73" s="86"/>
      <c r="D73" s="231"/>
    </row>
    <row r="74" spans="1:1005" ht="12.75" customHeight="1" x14ac:dyDescent="0.25">
      <c r="A74" s="110"/>
      <c r="B74" s="232"/>
      <c r="C74" s="86"/>
      <c r="D74" s="231"/>
    </row>
    <row r="75" spans="1:1005" ht="12.75" customHeight="1" x14ac:dyDescent="0.25">
      <c r="A75" s="110"/>
      <c r="B75" s="232"/>
      <c r="C75" s="86"/>
      <c r="D75" s="231"/>
    </row>
    <row r="76" spans="1:1005" ht="12.75" customHeight="1" x14ac:dyDescent="0.25">
      <c r="A76" s="110"/>
      <c r="B76" s="232"/>
      <c r="C76" s="86"/>
      <c r="D76" s="231"/>
    </row>
    <row r="77" spans="1:1005" ht="12.75" customHeight="1" x14ac:dyDescent="0.25">
      <c r="A77" s="110"/>
      <c r="B77" s="232"/>
      <c r="C77" s="86"/>
      <c r="D77" s="231"/>
    </row>
    <row r="78" spans="1:1005" ht="12.75" customHeight="1" x14ac:dyDescent="0.25">
      <c r="A78" s="110"/>
      <c r="B78" s="232"/>
      <c r="C78" s="86"/>
      <c r="D78" s="231"/>
    </row>
    <row r="79" spans="1:1005" ht="12.75" customHeight="1" x14ac:dyDescent="0.25">
      <c r="A79" s="110"/>
      <c r="B79" s="232"/>
      <c r="C79" s="86"/>
      <c r="D79" s="231"/>
    </row>
    <row r="80" spans="1:1005" ht="12.75" customHeight="1" x14ac:dyDescent="0.25">
      <c r="A80" s="110"/>
      <c r="B80" s="232"/>
      <c r="C80" s="86"/>
      <c r="D80" s="231"/>
    </row>
    <row r="81" spans="1:4" ht="12.75" customHeight="1" x14ac:dyDescent="0.25">
      <c r="A81" s="110"/>
      <c r="B81" s="232"/>
      <c r="C81" s="86"/>
      <c r="D81" s="23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7109375" defaultRowHeight="12.75" customHeight="1" x14ac:dyDescent="0.25"/>
  <cols>
    <col min="1" max="34" width="9.28515625" customWidth="1"/>
    <col min="35" max="39" width="9.28515625" style="8" customWidth="1"/>
    <col min="40" max="54" width="9.28515625" customWidth="1"/>
  </cols>
  <sheetData>
    <row r="1" spans="1:51" ht="15" x14ac:dyDescent="0.25">
      <c r="A1" s="77"/>
      <c r="B1" s="265"/>
      <c r="C1" s="265"/>
      <c r="D1" s="265"/>
      <c r="E1" s="265"/>
      <c r="F1" s="265"/>
      <c r="G1" s="265"/>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
      <c r="AJ1" s="2"/>
      <c r="AK1" s="2"/>
      <c r="AL1" s="2"/>
      <c r="AM1" s="2"/>
    </row>
    <row r="2" spans="1:51" ht="15" x14ac:dyDescent="0.25">
      <c r="A2" s="77"/>
      <c r="B2" s="119" t="s">
        <v>46</v>
      </c>
      <c r="C2" s="119" t="s">
        <v>45</v>
      </c>
      <c r="D2" s="119" t="s">
        <v>47</v>
      </c>
      <c r="E2" s="119">
        <v>1991</v>
      </c>
      <c r="F2" s="119">
        <v>1992</v>
      </c>
      <c r="G2" s="119">
        <v>1993</v>
      </c>
      <c r="H2" s="119">
        <v>1994</v>
      </c>
      <c r="I2" s="119">
        <v>1995</v>
      </c>
      <c r="J2" s="119">
        <v>1996</v>
      </c>
      <c r="K2" s="119">
        <v>1997</v>
      </c>
      <c r="L2" s="119">
        <v>1998</v>
      </c>
      <c r="M2" s="119">
        <v>1999</v>
      </c>
      <c r="N2" s="119">
        <v>2000</v>
      </c>
      <c r="O2" s="119">
        <v>2001</v>
      </c>
      <c r="P2" s="119">
        <v>2002</v>
      </c>
      <c r="Q2" s="119">
        <v>2003</v>
      </c>
      <c r="R2" s="119">
        <v>2004</v>
      </c>
      <c r="S2" s="119">
        <v>2005</v>
      </c>
      <c r="T2" s="119">
        <v>2006</v>
      </c>
      <c r="U2" s="119">
        <v>2007</v>
      </c>
      <c r="V2" s="119">
        <v>2008</v>
      </c>
      <c r="W2" s="119">
        <v>2009</v>
      </c>
      <c r="X2" s="119">
        <v>2010</v>
      </c>
      <c r="Y2" s="119">
        <v>2011</v>
      </c>
      <c r="Z2" s="119">
        <v>2012</v>
      </c>
      <c r="AA2" s="119">
        <v>2013</v>
      </c>
      <c r="AB2" s="119">
        <v>2014</v>
      </c>
      <c r="AC2" s="119">
        <v>2015</v>
      </c>
      <c r="AD2" s="119">
        <v>2016</v>
      </c>
      <c r="AE2" s="140">
        <v>2017</v>
      </c>
      <c r="AF2" s="119">
        <v>2018</v>
      </c>
      <c r="AG2" s="119">
        <v>2019</v>
      </c>
      <c r="AH2" s="119">
        <v>2020</v>
      </c>
      <c r="AI2" s="2"/>
      <c r="AJ2" s="2"/>
      <c r="AK2" s="2"/>
      <c r="AL2" s="2"/>
      <c r="AM2" s="2"/>
      <c r="AN2" s="2"/>
      <c r="AO2" s="2"/>
      <c r="AP2" s="2"/>
      <c r="AQ2" s="2"/>
      <c r="AR2" s="2"/>
      <c r="AS2" s="2"/>
      <c r="AT2" s="2"/>
      <c r="AU2" s="2"/>
    </row>
    <row r="3" spans="1:51" ht="15" x14ac:dyDescent="0.25">
      <c r="A3" s="78"/>
      <c r="B3" s="79" t="s">
        <v>63</v>
      </c>
      <c r="C3" s="79" t="s">
        <v>64</v>
      </c>
      <c r="D3" s="79" t="s">
        <v>65</v>
      </c>
      <c r="E3" s="79" t="s">
        <v>66</v>
      </c>
      <c r="F3" s="79" t="s">
        <v>67</v>
      </c>
      <c r="G3" s="79" t="s">
        <v>68</v>
      </c>
      <c r="H3" s="79" t="s">
        <v>69</v>
      </c>
      <c r="I3" s="79" t="s">
        <v>70</v>
      </c>
      <c r="J3" s="79" t="s">
        <v>71</v>
      </c>
      <c r="K3" s="79" t="s">
        <v>72</v>
      </c>
      <c r="L3" s="79" t="s">
        <v>73</v>
      </c>
      <c r="M3" s="79" t="s">
        <v>74</v>
      </c>
      <c r="N3" s="79" t="s">
        <v>75</v>
      </c>
      <c r="O3" s="79" t="s">
        <v>76</v>
      </c>
      <c r="P3" s="79" t="s">
        <v>77</v>
      </c>
      <c r="Q3" s="79" t="s">
        <v>78</v>
      </c>
      <c r="R3" s="79" t="s">
        <v>79</v>
      </c>
      <c r="S3" s="79" t="s">
        <v>80</v>
      </c>
      <c r="T3" s="79" t="s">
        <v>81</v>
      </c>
      <c r="U3" s="79" t="s">
        <v>82</v>
      </c>
      <c r="V3" s="79" t="s">
        <v>83</v>
      </c>
      <c r="W3" s="79" t="s">
        <v>84</v>
      </c>
      <c r="X3" s="79" t="s">
        <v>85</v>
      </c>
      <c r="Y3" s="79" t="s">
        <v>86</v>
      </c>
      <c r="Z3" s="79" t="s">
        <v>87</v>
      </c>
      <c r="AA3" s="79" t="s">
        <v>88</v>
      </c>
      <c r="AB3" s="79" t="s">
        <v>89</v>
      </c>
      <c r="AC3" s="79" t="s">
        <v>90</v>
      </c>
      <c r="AD3" s="79" t="s">
        <v>91</v>
      </c>
      <c r="AE3" s="79" t="s">
        <v>92</v>
      </c>
      <c r="AF3" s="79" t="s">
        <v>93</v>
      </c>
      <c r="AG3" s="79" t="s">
        <v>94</v>
      </c>
      <c r="AH3" s="79" t="s">
        <v>95</v>
      </c>
      <c r="AI3" s="2"/>
      <c r="AJ3" s="2"/>
      <c r="AK3" s="2"/>
      <c r="AL3" s="2"/>
      <c r="AM3" s="2"/>
      <c r="AN3" s="2"/>
      <c r="AO3" s="2"/>
      <c r="AP3" s="2"/>
      <c r="AQ3" s="2"/>
      <c r="AR3" s="2"/>
      <c r="AS3" s="2"/>
      <c r="AT3" s="2"/>
      <c r="AU3" s="2"/>
    </row>
    <row r="4" spans="1:51" ht="15" x14ac:dyDescent="0.25">
      <c r="A4" s="110">
        <f>YampaRiverInflow.TotalOutflow!A4</f>
        <v>45352</v>
      </c>
      <c r="B4" s="224"/>
      <c r="C4" s="225">
        <v>15.534000000000001</v>
      </c>
      <c r="D4" s="233">
        <v>43.176000000000002</v>
      </c>
      <c r="E4" s="8">
        <f ca="1">INDEX(INDIRECT("GainsAboveHoover"&amp;E$2+YEAR($A4)-YEAR($A$4)),MONTH($A4))</f>
        <v>62.61224</v>
      </c>
      <c r="F4" s="8">
        <f t="shared" ref="F4:AH12" ca="1" si="0">INDEX(INDIRECT("GainsAboveHoover"&amp;F$2+YEAR($A4)-YEAR($A$4)),MONTH($A4))</f>
        <v>129.22682</v>
      </c>
      <c r="G4" s="8">
        <f t="shared" ca="1" si="0"/>
        <v>224.96581</v>
      </c>
      <c r="H4" s="8">
        <f t="shared" ca="1" si="0"/>
        <v>44.835190000000004</v>
      </c>
      <c r="I4" s="8">
        <f t="shared" ca="1" si="0"/>
        <v>177.33817000000002</v>
      </c>
      <c r="J4" s="8">
        <f t="shared" ca="1" si="0"/>
        <v>-56.693550000000002</v>
      </c>
      <c r="K4" s="8">
        <f t="shared" ca="1" si="0"/>
        <v>37.615089999999995</v>
      </c>
      <c r="L4" s="8">
        <f t="shared" ca="1" si="0"/>
        <v>83.826080000000005</v>
      </c>
      <c r="M4" s="8">
        <f t="shared" ca="1" si="0"/>
        <v>-9.628680000000001</v>
      </c>
      <c r="N4" s="8">
        <f t="shared" ca="1" si="0"/>
        <v>-8.9868500000000004</v>
      </c>
      <c r="O4" s="8">
        <f t="shared" ca="1" si="0"/>
        <v>31.59817</v>
      </c>
      <c r="P4" s="8">
        <f t="shared" ca="1" si="0"/>
        <v>-31.764150000000001</v>
      </c>
      <c r="Q4" s="8">
        <f t="shared" ca="1" si="0"/>
        <v>8.1977799999999998</v>
      </c>
      <c r="R4" s="8">
        <f t="shared" ca="1" si="0"/>
        <v>-4.6275300000000001</v>
      </c>
      <c r="S4" s="8">
        <f t="shared" ca="1" si="0"/>
        <v>107.54282000000001</v>
      </c>
      <c r="T4" s="8">
        <f t="shared" ca="1" si="0"/>
        <v>18.535509999999999</v>
      </c>
      <c r="U4" s="8">
        <f t="shared" ca="1" si="0"/>
        <v>-8.2876000000000012</v>
      </c>
      <c r="V4" s="8">
        <f t="shared" ca="1" si="0"/>
        <v>9.9111000000000011</v>
      </c>
      <c r="W4" s="8">
        <f t="shared" ca="1" si="0"/>
        <v>-22.678090000000001</v>
      </c>
      <c r="X4" s="8">
        <f t="shared" ca="1" si="0"/>
        <v>14.65991</v>
      </c>
      <c r="Y4" s="8">
        <f t="shared" ca="1" si="0"/>
        <v>17.707439999999998</v>
      </c>
      <c r="Z4" s="8">
        <f t="shared" ca="1" si="0"/>
        <v>9.1945100000000011</v>
      </c>
      <c r="AA4" s="8">
        <f t="shared" ca="1" si="0"/>
        <v>12.195319999999999</v>
      </c>
      <c r="AB4" s="8">
        <f t="shared" ca="1" si="0"/>
        <v>-13.04682</v>
      </c>
      <c r="AC4" s="8">
        <f t="shared" ca="1" si="0"/>
        <v>5.0683699999999998</v>
      </c>
      <c r="AD4" s="8">
        <f t="shared" ca="1" si="0"/>
        <v>-22.833819999999999</v>
      </c>
      <c r="AE4" s="8">
        <f t="shared" ca="1" si="0"/>
        <v>21.36993</v>
      </c>
      <c r="AF4" s="8">
        <f t="shared" ca="1" si="0"/>
        <v>4.0066199999999998</v>
      </c>
      <c r="AG4" s="8">
        <f t="shared" ca="1" si="0"/>
        <v>64.574950000000001</v>
      </c>
      <c r="AH4" s="8">
        <f t="shared" ca="1" si="0"/>
        <v>63.134869999999999</v>
      </c>
      <c r="AN4" s="1"/>
      <c r="AO4" s="1"/>
      <c r="AP4" s="1"/>
      <c r="AQ4" s="1"/>
      <c r="AR4" s="1"/>
      <c r="AS4" s="1"/>
      <c r="AT4" s="1"/>
      <c r="AU4" s="1"/>
      <c r="AV4" s="1"/>
      <c r="AW4" s="1"/>
      <c r="AX4" s="1"/>
      <c r="AY4" s="1"/>
    </row>
    <row r="5" spans="1:51" ht="15" x14ac:dyDescent="0.25">
      <c r="A5" s="110">
        <f>YampaRiverInflow.TotalOutflow!A5</f>
        <v>45383</v>
      </c>
      <c r="B5" s="215"/>
      <c r="C5" s="207">
        <v>14.691000000000001</v>
      </c>
      <c r="D5" s="219">
        <v>33.923999999999999</v>
      </c>
      <c r="E5" s="8">
        <v>27.73244</v>
      </c>
      <c r="F5" s="8">
        <v>75.024360000000001</v>
      </c>
      <c r="G5" s="8">
        <v>159.47320999999999</v>
      </c>
      <c r="H5" s="8">
        <v>29.552319999999998</v>
      </c>
      <c r="I5" s="8">
        <v>81.07553999999999</v>
      </c>
      <c r="J5" s="8">
        <v>86.656300000000002</v>
      </c>
      <c r="K5" s="8">
        <v>38.537150000000004</v>
      </c>
      <c r="L5" s="8">
        <v>88.094770000000011</v>
      </c>
      <c r="M5" s="8">
        <v>-55.505400000000002</v>
      </c>
      <c r="N5" s="8">
        <v>-25.224409999999999</v>
      </c>
      <c r="O5" s="8">
        <v>-11.06203</v>
      </c>
      <c r="P5" s="8">
        <v>-40.472319999999996</v>
      </c>
      <c r="Q5" s="8">
        <v>-8.5150300000000012</v>
      </c>
      <c r="R5" s="8">
        <v>5.4860100000000003</v>
      </c>
      <c r="S5" s="8">
        <v>89.623949999999994</v>
      </c>
      <c r="T5" s="8">
        <v>5.5964700000000001</v>
      </c>
      <c r="U5" s="8">
        <v>-13.982229999999999</v>
      </c>
      <c r="V5" s="8">
        <v>-5.7306000000000008</v>
      </c>
      <c r="W5" s="8">
        <v>-15.20013</v>
      </c>
      <c r="X5" s="8">
        <v>34.876040000000003</v>
      </c>
      <c r="Y5" s="8">
        <v>71.3001</v>
      </c>
      <c r="Z5" s="8">
        <v>20.61309</v>
      </c>
      <c r="AA5" s="8">
        <v>9.5076800000000006</v>
      </c>
      <c r="AB5" s="8">
        <v>-18.428540000000002</v>
      </c>
      <c r="AC5" s="8">
        <v>-11.481530000000001</v>
      </c>
      <c r="AD5" s="8">
        <v>17.488060000000001</v>
      </c>
      <c r="AE5" s="8">
        <v>42.204129999999999</v>
      </c>
      <c r="AF5" s="8">
        <v>-16.627680000000002</v>
      </c>
      <c r="AG5" s="8">
        <v>57.904980000000002</v>
      </c>
      <c r="AH5" s="8">
        <v>18.792390000000001</v>
      </c>
      <c r="AI5" s="7"/>
      <c r="AJ5" s="7"/>
      <c r="AK5" s="7"/>
      <c r="AL5" s="7"/>
      <c r="AM5" s="7"/>
      <c r="AN5" s="1"/>
      <c r="AO5" s="1"/>
      <c r="AP5" s="1"/>
      <c r="AQ5" s="1"/>
      <c r="AR5" s="1"/>
      <c r="AS5" s="1"/>
      <c r="AT5" s="1"/>
      <c r="AU5" s="1"/>
      <c r="AV5" s="1"/>
      <c r="AW5" s="1"/>
      <c r="AX5" s="1"/>
      <c r="AY5" s="1"/>
    </row>
    <row r="6" spans="1:51" ht="15" x14ac:dyDescent="0.25">
      <c r="A6" s="110">
        <f>YampaRiverInflow.TotalOutflow!A6</f>
        <v>45413</v>
      </c>
      <c r="B6" s="215"/>
      <c r="C6" s="207">
        <v>4.0629999999999997</v>
      </c>
      <c r="D6" s="219">
        <v>25.963000000000001</v>
      </c>
      <c r="E6" s="8">
        <v>13.905670000000001</v>
      </c>
      <c r="F6" s="8">
        <v>50.254080000000002</v>
      </c>
      <c r="G6" s="8">
        <v>122.22750000000001</v>
      </c>
      <c r="H6" s="8">
        <v>45.130360000000003</v>
      </c>
      <c r="I6" s="8">
        <v>144.82448000000002</v>
      </c>
      <c r="J6" s="8">
        <v>15.857620000000001</v>
      </c>
      <c r="K6" s="8">
        <v>26.527619999999999</v>
      </c>
      <c r="L6" s="8">
        <v>112.01666</v>
      </c>
      <c r="M6" s="8">
        <v>5.9267599999999998</v>
      </c>
      <c r="N6" s="8">
        <v>-7.9631999999999996</v>
      </c>
      <c r="O6" s="8">
        <v>-10.182930000000001</v>
      </c>
      <c r="P6" s="8">
        <v>-18.910119999999999</v>
      </c>
      <c r="Q6" s="8">
        <v>-5.1637899999999997</v>
      </c>
      <c r="R6" s="8">
        <v>4.8523900000000006</v>
      </c>
      <c r="S6" s="8">
        <v>136.5727</v>
      </c>
      <c r="T6" s="8">
        <v>-17.06551</v>
      </c>
      <c r="U6" s="8">
        <v>-25.80247</v>
      </c>
      <c r="V6" s="8">
        <v>13.146979999999999</v>
      </c>
      <c r="W6" s="8">
        <v>9.7264300000000006</v>
      </c>
      <c r="X6" s="8">
        <v>41.096609999999998</v>
      </c>
      <c r="Y6" s="8">
        <v>63.824849999999998</v>
      </c>
      <c r="Z6" s="8">
        <v>-6.9918699999999996</v>
      </c>
      <c r="AA6" s="8">
        <v>0.73799999999999999</v>
      </c>
      <c r="AB6" s="8">
        <v>-18.297540000000001</v>
      </c>
      <c r="AC6" s="8">
        <v>-12.214030000000001</v>
      </c>
      <c r="AD6" s="8">
        <v>9.0859300000000012</v>
      </c>
      <c r="AE6" s="8">
        <v>5.1340200000000005</v>
      </c>
      <c r="AF6" s="8">
        <v>-29.088660000000001</v>
      </c>
      <c r="AG6" s="8">
        <v>48.692149999999998</v>
      </c>
      <c r="AH6" s="8">
        <v>-11.59253</v>
      </c>
      <c r="AI6" s="7"/>
      <c r="AJ6" s="7"/>
      <c r="AK6" s="7"/>
      <c r="AL6" s="7"/>
      <c r="AM6" s="7"/>
      <c r="AN6" s="1"/>
      <c r="AO6" s="1"/>
      <c r="AP6" s="1"/>
      <c r="AQ6" s="1"/>
      <c r="AR6" s="1"/>
      <c r="AS6" s="1"/>
      <c r="AT6" s="1"/>
      <c r="AU6" s="1"/>
      <c r="AV6" s="1"/>
      <c r="AW6" s="1"/>
      <c r="AX6" s="1"/>
      <c r="AY6" s="1"/>
    </row>
    <row r="7" spans="1:51" ht="15" x14ac:dyDescent="0.25">
      <c r="A7" s="110">
        <f>YampaRiverInflow.TotalOutflow!A7</f>
        <v>45444</v>
      </c>
      <c r="B7" s="215"/>
      <c r="C7" s="207">
        <v>-5.0030000000000001</v>
      </c>
      <c r="D7" s="219">
        <v>-13.958</v>
      </c>
      <c r="E7" s="8">
        <v>78.603580000000008</v>
      </c>
      <c r="F7" s="8">
        <v>0.77813999999999994</v>
      </c>
      <c r="G7" s="8">
        <v>11.42347</v>
      </c>
      <c r="H7" s="8">
        <v>-1.8183699999999998</v>
      </c>
      <c r="I7" s="8">
        <v>48.385210000000001</v>
      </c>
      <c r="J7" s="8">
        <v>10.9796</v>
      </c>
      <c r="K7" s="8">
        <v>-16.415560000000003</v>
      </c>
      <c r="L7" s="8">
        <v>59.579190000000004</v>
      </c>
      <c r="M7" s="8">
        <v>20.131820000000001</v>
      </c>
      <c r="N7" s="8">
        <v>-1.8760000000000002E-2</v>
      </c>
      <c r="O7" s="8">
        <v>-40.888860000000001</v>
      </c>
      <c r="P7" s="8">
        <v>-24.57798</v>
      </c>
      <c r="Q7" s="8">
        <v>-41.014429999999997</v>
      </c>
      <c r="R7" s="8">
        <v>-32.649230000000003</v>
      </c>
      <c r="S7" s="8">
        <v>31.118189999999998</v>
      </c>
      <c r="T7" s="8">
        <v>-16.25863</v>
      </c>
      <c r="U7" s="8">
        <v>-29.007360000000002</v>
      </c>
      <c r="V7" s="8">
        <v>15.05063</v>
      </c>
      <c r="W7" s="8">
        <v>-28.113409999999998</v>
      </c>
      <c r="X7" s="8">
        <v>-6.2963900000000006</v>
      </c>
      <c r="Y7" s="8">
        <v>35.037300000000002</v>
      </c>
      <c r="Z7" s="8">
        <v>-16.40408</v>
      </c>
      <c r="AA7" s="8">
        <v>-27.575620000000001</v>
      </c>
      <c r="AB7" s="8">
        <v>-23.976099999999999</v>
      </c>
      <c r="AC7" s="8">
        <v>-8.1685800000000004</v>
      </c>
      <c r="AD7" s="8">
        <v>-18.756529999999998</v>
      </c>
      <c r="AE7" s="8">
        <v>-18.879729999999999</v>
      </c>
      <c r="AF7" s="8">
        <v>-18.7621</v>
      </c>
      <c r="AG7" s="8">
        <v>4.9375299999999998</v>
      </c>
      <c r="AH7" s="8">
        <v>-14.283790000000002</v>
      </c>
      <c r="AI7" s="7"/>
      <c r="AJ7" s="7"/>
      <c r="AK7" s="7"/>
      <c r="AL7" s="7"/>
      <c r="AM7" s="7"/>
      <c r="AN7" s="1"/>
      <c r="AO7" s="1"/>
      <c r="AP7" s="1"/>
      <c r="AQ7" s="1"/>
      <c r="AR7" s="1"/>
      <c r="AS7" s="1"/>
      <c r="AT7" s="1"/>
      <c r="AU7" s="1"/>
      <c r="AV7" s="1"/>
      <c r="AW7" s="1"/>
      <c r="AX7" s="1"/>
      <c r="AY7" s="1"/>
    </row>
    <row r="8" spans="1:51" ht="15" x14ac:dyDescent="0.25">
      <c r="A8" s="110">
        <f>YampaRiverInflow.TotalOutflow!A8</f>
        <v>45474</v>
      </c>
      <c r="B8" s="215"/>
      <c r="C8" s="207">
        <v>5.944</v>
      </c>
      <c r="D8" s="219">
        <v>-3.044</v>
      </c>
      <c r="E8" s="8">
        <v>-5.8830900000000002</v>
      </c>
      <c r="F8" s="8">
        <v>27.880080000000003</v>
      </c>
      <c r="G8" s="8">
        <v>-8.3493899999999996</v>
      </c>
      <c r="H8" s="8">
        <v>20.232430000000001</v>
      </c>
      <c r="I8" s="8">
        <v>30.843540000000001</v>
      </c>
      <c r="J8" s="8">
        <v>41.040230000000001</v>
      </c>
      <c r="K8" s="8">
        <v>14.490680000000001</v>
      </c>
      <c r="L8" s="8">
        <v>75.778990000000007</v>
      </c>
      <c r="M8" s="8">
        <v>65.886160000000004</v>
      </c>
      <c r="N8" s="8">
        <v>-49.466929999999998</v>
      </c>
      <c r="O8" s="8">
        <v>-38.095980000000004</v>
      </c>
      <c r="P8" s="8">
        <v>-9.229239999999999</v>
      </c>
      <c r="Q8" s="8">
        <v>-13.51318</v>
      </c>
      <c r="R8" s="8">
        <v>-26.592950000000002</v>
      </c>
      <c r="S8" s="8">
        <v>24.434360000000002</v>
      </c>
      <c r="T8" s="8">
        <v>-13.056049999999999</v>
      </c>
      <c r="U8" s="8">
        <v>-8.1851199999999995</v>
      </c>
      <c r="V8" s="8">
        <v>-2.57158</v>
      </c>
      <c r="W8" s="8">
        <v>-30.264680000000002</v>
      </c>
      <c r="X8" s="8">
        <v>-36.50526</v>
      </c>
      <c r="Y8" s="8">
        <v>7.3666599999999995</v>
      </c>
      <c r="Z8" s="8">
        <v>20.909459999999999</v>
      </c>
      <c r="AA8" s="8">
        <v>21.97174</v>
      </c>
      <c r="AB8" s="8">
        <v>-3.3679099999999997</v>
      </c>
      <c r="AC8" s="8">
        <v>5.8490699999999993</v>
      </c>
      <c r="AD8" s="8">
        <v>18.370330000000003</v>
      </c>
      <c r="AE8" s="8">
        <v>18.507080000000002</v>
      </c>
      <c r="AF8" s="8">
        <v>26.724900000000002</v>
      </c>
      <c r="AG8" s="8">
        <v>-54.714529999999996</v>
      </c>
      <c r="AH8" s="8">
        <v>-25.463419999999999</v>
      </c>
      <c r="AI8" s="7"/>
      <c r="AJ8" s="7"/>
      <c r="AK8" s="7"/>
      <c r="AL8" s="7"/>
      <c r="AM8" s="7"/>
      <c r="AN8" s="1"/>
      <c r="AO8" s="1"/>
      <c r="AP8" s="1"/>
      <c r="AQ8" s="1"/>
      <c r="AR8" s="1"/>
      <c r="AS8" s="1"/>
      <c r="AT8" s="1"/>
      <c r="AU8" s="1"/>
      <c r="AV8" s="1"/>
      <c r="AW8" s="1"/>
      <c r="AX8" s="1"/>
      <c r="AY8" s="1"/>
    </row>
    <row r="9" spans="1:51" ht="15" x14ac:dyDescent="0.25">
      <c r="A9" s="110">
        <f>YampaRiverInflow.TotalOutflow!A9</f>
        <v>45505</v>
      </c>
      <c r="B9" s="215"/>
      <c r="C9" s="207">
        <v>24.414000000000001</v>
      </c>
      <c r="D9" s="219">
        <v>26.436</v>
      </c>
      <c r="E9" s="8">
        <v>53.409349999999996</v>
      </c>
      <c r="F9" s="8">
        <v>56.28331</v>
      </c>
      <c r="G9" s="8">
        <v>85.919169999999994</v>
      </c>
      <c r="H9" s="8">
        <v>47.941989999999997</v>
      </c>
      <c r="I9" s="8">
        <v>32.843679999999999</v>
      </c>
      <c r="J9" s="8">
        <v>9.41737</v>
      </c>
      <c r="K9" s="8">
        <v>73.407210000000006</v>
      </c>
      <c r="L9" s="8">
        <v>56.459800000000001</v>
      </c>
      <c r="M9" s="8">
        <v>48.113410000000002</v>
      </c>
      <c r="N9" s="8">
        <v>12.67862</v>
      </c>
      <c r="O9" s="8">
        <v>24.742099999999997</v>
      </c>
      <c r="P9" s="8">
        <v>-3.3823099999999999</v>
      </c>
      <c r="Q9" s="8">
        <v>40.45872</v>
      </c>
      <c r="R9" s="8">
        <v>7.9324300000000001</v>
      </c>
      <c r="S9" s="8">
        <v>46.411089999999994</v>
      </c>
      <c r="T9" s="8">
        <v>6.7395899999999997</v>
      </c>
      <c r="U9" s="8">
        <v>17.925740000000001</v>
      </c>
      <c r="V9" s="8">
        <v>17.421220000000002</v>
      </c>
      <c r="W9" s="8">
        <v>-3.9880599999999999</v>
      </c>
      <c r="X9" s="8">
        <v>-1.2442899999999999</v>
      </c>
      <c r="Y9" s="8">
        <v>21.964880000000001</v>
      </c>
      <c r="Z9" s="8">
        <v>75.510499999999993</v>
      </c>
      <c r="AA9" s="8">
        <v>37.568370000000002</v>
      </c>
      <c r="AB9" s="8">
        <v>42.03425</v>
      </c>
      <c r="AC9" s="8">
        <v>42.976790000000001</v>
      </c>
      <c r="AD9" s="8">
        <v>38.019089999999998</v>
      </c>
      <c r="AE9" s="8">
        <v>12.330110000000001</v>
      </c>
      <c r="AF9" s="8">
        <v>11.853590000000001</v>
      </c>
      <c r="AG9" s="8">
        <v>-10.878549999999999</v>
      </c>
      <c r="AH9" s="8">
        <v>0.28339999999999999</v>
      </c>
      <c r="AI9" s="7"/>
      <c r="AJ9" s="7"/>
      <c r="AK9" s="7"/>
      <c r="AL9" s="7"/>
      <c r="AM9" s="7"/>
      <c r="AN9" s="1"/>
      <c r="AO9" s="1"/>
      <c r="AP9" s="1"/>
      <c r="AQ9" s="1"/>
      <c r="AR9" s="1"/>
      <c r="AS9" s="1"/>
      <c r="AT9" s="1"/>
      <c r="AU9" s="1"/>
      <c r="AV9" s="1"/>
      <c r="AW9" s="1"/>
      <c r="AX9" s="1"/>
      <c r="AY9" s="1"/>
    </row>
    <row r="10" spans="1:51" ht="15" x14ac:dyDescent="0.25">
      <c r="A10" s="110">
        <f>YampaRiverInflow.TotalOutflow!A10</f>
        <v>45536</v>
      </c>
      <c r="B10" s="215"/>
      <c r="C10" s="207">
        <v>23.536999999999999</v>
      </c>
      <c r="D10" s="219">
        <v>31.510999999999999</v>
      </c>
      <c r="E10" s="8">
        <v>64.282830000000004</v>
      </c>
      <c r="F10" s="8">
        <v>64.577929999999995</v>
      </c>
      <c r="G10" s="8">
        <v>71.455939999999998</v>
      </c>
      <c r="H10" s="8">
        <v>58.154240000000001</v>
      </c>
      <c r="I10" s="8">
        <v>42.169260000000001</v>
      </c>
      <c r="J10" s="8">
        <v>18.811229999999998</v>
      </c>
      <c r="K10" s="8">
        <v>37.728870000000001</v>
      </c>
      <c r="L10" s="8">
        <v>102.28238999999999</v>
      </c>
      <c r="M10" s="8">
        <v>63.219099999999997</v>
      </c>
      <c r="N10" s="8">
        <v>-1.1670799999999999</v>
      </c>
      <c r="O10" s="8">
        <v>27.992830000000001</v>
      </c>
      <c r="P10" s="8">
        <v>55.190280000000001</v>
      </c>
      <c r="Q10" s="8">
        <v>32.140479999999997</v>
      </c>
      <c r="R10" s="8">
        <v>31.014310000000002</v>
      </c>
      <c r="S10" s="8">
        <v>29.221220000000002</v>
      </c>
      <c r="T10" s="8">
        <v>-5.8577599999999999</v>
      </c>
      <c r="U10" s="8">
        <v>13.77566</v>
      </c>
      <c r="V10" s="8">
        <v>20.98864</v>
      </c>
      <c r="W10" s="8">
        <v>9.6280200000000011</v>
      </c>
      <c r="X10" s="8">
        <v>25.324290000000001</v>
      </c>
      <c r="Y10" s="8">
        <v>17.578880000000002</v>
      </c>
      <c r="Z10" s="8">
        <v>49.973109999999998</v>
      </c>
      <c r="AA10" s="8">
        <v>68.102980000000002</v>
      </c>
      <c r="AB10" s="8">
        <v>84.069659999999999</v>
      </c>
      <c r="AC10" s="8">
        <v>26.646470000000001</v>
      </c>
      <c r="AD10" s="8">
        <v>42.182259999999999</v>
      </c>
      <c r="AE10" s="8">
        <v>36.151679999999999</v>
      </c>
      <c r="AF10" s="8">
        <v>18.166060000000002</v>
      </c>
      <c r="AG10" s="8">
        <v>17.873080000000002</v>
      </c>
      <c r="AH10" s="8">
        <v>4.9049300000000002</v>
      </c>
      <c r="AI10" s="7"/>
      <c r="AJ10" s="7"/>
      <c r="AK10" s="7"/>
      <c r="AL10" s="7"/>
      <c r="AM10" s="7"/>
      <c r="AN10" s="1"/>
      <c r="AO10" s="1"/>
      <c r="AP10" s="1"/>
      <c r="AQ10" s="1"/>
      <c r="AR10" s="1"/>
      <c r="AS10" s="1"/>
      <c r="AT10" s="1"/>
      <c r="AU10" s="1"/>
      <c r="AV10" s="1"/>
      <c r="AW10" s="1"/>
      <c r="AX10" s="1"/>
      <c r="AY10" s="1"/>
    </row>
    <row r="11" spans="1:51" ht="15" x14ac:dyDescent="0.25">
      <c r="A11" s="110">
        <f>YampaRiverInflow.TotalOutflow!A11</f>
        <v>45566</v>
      </c>
      <c r="B11" s="215"/>
      <c r="C11" s="207">
        <v>19.661999999999999</v>
      </c>
      <c r="D11" s="219">
        <v>14.821</v>
      </c>
      <c r="E11" s="8">
        <v>24.83699</v>
      </c>
      <c r="F11" s="8">
        <v>75.222429999999989</v>
      </c>
      <c r="G11" s="8">
        <v>44.385730000000002</v>
      </c>
      <c r="H11" s="8">
        <v>47.589800000000004</v>
      </c>
      <c r="I11" s="8">
        <v>34.997630000000001</v>
      </c>
      <c r="J11" s="8">
        <v>11.211030000000001</v>
      </c>
      <c r="K11" s="8">
        <v>19.502970000000001</v>
      </c>
      <c r="L11" s="8">
        <v>54.718679999999999</v>
      </c>
      <c r="M11" s="8">
        <v>17.3261</v>
      </c>
      <c r="N11" s="8">
        <v>33.096730000000001</v>
      </c>
      <c r="O11" s="8">
        <v>7.0241199999999999</v>
      </c>
      <c r="P11" s="8">
        <v>38.168879999999994</v>
      </c>
      <c r="Q11" s="8">
        <v>-0.32697000000000004</v>
      </c>
      <c r="R11" s="8">
        <v>84.070039999999992</v>
      </c>
      <c r="S11" s="8">
        <v>20.03706</v>
      </c>
      <c r="T11" s="8">
        <v>40.291160000000005</v>
      </c>
      <c r="U11" s="8">
        <v>11.96547</v>
      </c>
      <c r="V11" s="8">
        <v>9.7060499999999994</v>
      </c>
      <c r="W11" s="8">
        <v>-4.8878300000000001</v>
      </c>
      <c r="X11" s="8">
        <v>42.031129999999997</v>
      </c>
      <c r="Y11" s="8">
        <v>22.63785</v>
      </c>
      <c r="Z11" s="8">
        <v>39.329860000000004</v>
      </c>
      <c r="AA11" s="8">
        <v>28.046230000000001</v>
      </c>
      <c r="AB11" s="8">
        <v>21.405650000000001</v>
      </c>
      <c r="AC11" s="8">
        <v>63.749839999999999</v>
      </c>
      <c r="AD11" s="8">
        <v>50.552589999999995</v>
      </c>
      <c r="AE11" s="8">
        <v>35.498150000000003</v>
      </c>
      <c r="AF11" s="8">
        <v>22.665689999999998</v>
      </c>
      <c r="AG11" s="8">
        <v>13.309760000000001</v>
      </c>
      <c r="AH11" s="8">
        <v>-5.9156000000000004</v>
      </c>
      <c r="AI11" s="7"/>
      <c r="AJ11" s="7"/>
      <c r="AK11" s="7"/>
      <c r="AL11" s="7"/>
      <c r="AM11" s="7"/>
      <c r="AN11" s="1"/>
      <c r="AO11" s="1"/>
      <c r="AP11" s="1"/>
      <c r="AQ11" s="1"/>
      <c r="AR11" s="1"/>
      <c r="AS11" s="1"/>
      <c r="AT11" s="1"/>
      <c r="AU11" s="1"/>
      <c r="AV11" s="1"/>
      <c r="AW11" s="1"/>
      <c r="AX11" s="1"/>
      <c r="AY11" s="1"/>
    </row>
    <row r="12" spans="1:51" ht="15" x14ac:dyDescent="0.25">
      <c r="A12" s="110">
        <f>YampaRiverInflow.TotalOutflow!A12</f>
        <v>45597</v>
      </c>
      <c r="B12" s="215"/>
      <c r="C12" s="207">
        <v>17.72</v>
      </c>
      <c r="D12" s="219">
        <v>28.152000000000001</v>
      </c>
      <c r="E12" s="8">
        <v>24.755089999999999</v>
      </c>
      <c r="F12" s="8">
        <v>41.368510000000001</v>
      </c>
      <c r="G12" s="8">
        <v>54.319510000000001</v>
      </c>
      <c r="H12" s="8">
        <v>11.286760000000001</v>
      </c>
      <c r="I12" s="8">
        <v>42.111879999999999</v>
      </c>
      <c r="J12" s="8">
        <v>49.319809999999997</v>
      </c>
      <c r="K12" s="8">
        <v>62.6631</v>
      </c>
      <c r="L12" s="8">
        <v>57.306669999999997</v>
      </c>
      <c r="M12" s="8">
        <v>20.52073</v>
      </c>
      <c r="N12" s="8">
        <v>2.0303399999999998</v>
      </c>
      <c r="O12" s="8">
        <v>10.25154</v>
      </c>
      <c r="P12" s="8">
        <v>11.652959999999998</v>
      </c>
      <c r="Q12" s="8">
        <v>18.590709999999998</v>
      </c>
      <c r="R12" s="8">
        <v>93.237679999999997</v>
      </c>
      <c r="S12" s="8">
        <v>8.5751200000000001</v>
      </c>
      <c r="T12" s="8">
        <v>14.65644</v>
      </c>
      <c r="U12" s="8">
        <v>33.630459999999999</v>
      </c>
      <c r="V12" s="8">
        <v>27.760300000000001</v>
      </c>
      <c r="W12" s="8">
        <v>11.286379999999999</v>
      </c>
      <c r="X12" s="8">
        <v>-14.38903</v>
      </c>
      <c r="Y12" s="8">
        <v>11.00366</v>
      </c>
      <c r="Z12" s="8">
        <v>30.656770000000002</v>
      </c>
      <c r="AA12" s="8">
        <v>78.433350000000004</v>
      </c>
      <c r="AB12" s="8">
        <v>20.926279999999998</v>
      </c>
      <c r="AC12" s="8">
        <v>17.11955</v>
      </c>
      <c r="AD12" s="8">
        <v>49.568680000000001</v>
      </c>
      <c r="AE12" s="8">
        <v>30.38326</v>
      </c>
      <c r="AF12" s="8">
        <v>41.949339999999999</v>
      </c>
      <c r="AG12" s="8">
        <v>90.300280000000001</v>
      </c>
      <c r="AH12" s="8">
        <v>25.237020000000001</v>
      </c>
      <c r="AI12" s="7"/>
      <c r="AJ12" s="7"/>
      <c r="AK12" s="7"/>
      <c r="AL12" s="7"/>
      <c r="AM12" s="7"/>
      <c r="AN12" s="1"/>
      <c r="AO12" s="1"/>
      <c r="AP12" s="1"/>
      <c r="AQ12" s="1"/>
      <c r="AR12" s="1"/>
      <c r="AS12" s="1"/>
      <c r="AT12" s="1"/>
      <c r="AU12" s="1"/>
      <c r="AV12" s="1"/>
      <c r="AW12" s="1"/>
      <c r="AX12" s="1"/>
      <c r="AY12" s="1"/>
    </row>
    <row r="13" spans="1:51" ht="15" x14ac:dyDescent="0.25">
      <c r="A13" s="110">
        <f>YampaRiverInflow.TotalOutflow!A13</f>
        <v>45627</v>
      </c>
      <c r="B13" s="215"/>
      <c r="C13" s="207">
        <v>27.617000000000001</v>
      </c>
      <c r="D13" s="219">
        <v>44.735999999999997</v>
      </c>
      <c r="E13" s="8">
        <v>60.335120000000003</v>
      </c>
      <c r="F13" s="8">
        <v>94.61439</v>
      </c>
      <c r="G13" s="8">
        <v>57.228949999999998</v>
      </c>
      <c r="H13" s="8">
        <v>76.772750000000002</v>
      </c>
      <c r="I13" s="8">
        <v>23.632810000000003</v>
      </c>
      <c r="J13" s="8">
        <v>26.613599999999998</v>
      </c>
      <c r="K13" s="8">
        <v>20.40418</v>
      </c>
      <c r="L13" s="8">
        <v>6.7861099999999999</v>
      </c>
      <c r="M13" s="8">
        <v>7.0875000000000004</v>
      </c>
      <c r="N13" s="8">
        <v>18.854099999999999</v>
      </c>
      <c r="O13" s="8">
        <v>35.589959999999998</v>
      </c>
      <c r="P13" s="8">
        <v>26.338159999999998</v>
      </c>
      <c r="Q13" s="8">
        <v>20.191050000000001</v>
      </c>
      <c r="R13" s="8">
        <v>74.97139</v>
      </c>
      <c r="S13" s="8">
        <v>11.51708</v>
      </c>
      <c r="T13" s="8">
        <v>-4.6183199999999998</v>
      </c>
      <c r="U13" s="8">
        <v>27.153869999999998</v>
      </c>
      <c r="V13" s="8">
        <v>22.050689999999999</v>
      </c>
      <c r="W13" s="8">
        <v>10.000299999999999</v>
      </c>
      <c r="X13" s="8">
        <v>200.48664000000002</v>
      </c>
      <c r="Y13" s="8">
        <v>49.498660000000001</v>
      </c>
      <c r="Z13" s="8">
        <v>30.962709999999998</v>
      </c>
      <c r="AA13" s="8">
        <v>25.01275</v>
      </c>
      <c r="AB13" s="8">
        <v>10.133760000000001</v>
      </c>
      <c r="AC13" s="8">
        <v>15.85665</v>
      </c>
      <c r="AD13" s="8">
        <v>14.69364</v>
      </c>
      <c r="AE13" s="8">
        <v>24.777099999999997</v>
      </c>
      <c r="AF13" s="8">
        <v>25.998349999999999</v>
      </c>
      <c r="AG13" s="8">
        <v>73.964010000000002</v>
      </c>
      <c r="AH13" s="8">
        <v>39.270139999999998</v>
      </c>
      <c r="AI13" s="7"/>
      <c r="AJ13" s="7"/>
      <c r="AK13" s="7"/>
      <c r="AL13" s="7"/>
      <c r="AM13" s="7"/>
      <c r="AN13" s="1"/>
      <c r="AO13" s="1"/>
      <c r="AP13" s="1"/>
      <c r="AQ13" s="1"/>
      <c r="AR13" s="1"/>
      <c r="AS13" s="1"/>
      <c r="AT13" s="1"/>
      <c r="AU13" s="1"/>
      <c r="AV13" s="1"/>
      <c r="AW13" s="1"/>
      <c r="AX13" s="1"/>
      <c r="AY13" s="1"/>
    </row>
    <row r="14" spans="1:51" ht="15" x14ac:dyDescent="0.25">
      <c r="A14" s="110">
        <f>YampaRiverInflow.TotalOutflow!A14</f>
        <v>45658</v>
      </c>
      <c r="B14" s="215"/>
      <c r="C14" s="207">
        <v>29.727</v>
      </c>
      <c r="D14" s="219">
        <v>45.383000000000003</v>
      </c>
      <c r="E14" s="8">
        <v>66.690010000000001</v>
      </c>
      <c r="F14" s="8">
        <v>209.91325000000001</v>
      </c>
      <c r="G14" s="8">
        <v>68.707340000000002</v>
      </c>
      <c r="H14" s="8">
        <v>147.14017999999999</v>
      </c>
      <c r="I14" s="8">
        <v>12.95735</v>
      </c>
      <c r="J14" s="8">
        <v>43.173999999999999</v>
      </c>
      <c r="K14" s="8">
        <v>43.572859999999999</v>
      </c>
      <c r="L14" s="8">
        <v>40.911610000000003</v>
      </c>
      <c r="M14" s="8">
        <v>13.873209999999998</v>
      </c>
      <c r="N14" s="8">
        <v>43.65607</v>
      </c>
      <c r="O14" s="8">
        <v>8.8752700000000004</v>
      </c>
      <c r="P14" s="8">
        <v>27.946300000000001</v>
      </c>
      <c r="Q14" s="8">
        <v>3.3895900000000001</v>
      </c>
      <c r="R14" s="8">
        <v>303.37369000000001</v>
      </c>
      <c r="S14" s="8">
        <v>12.219719999999999</v>
      </c>
      <c r="T14" s="8">
        <v>-9.3584500000000013</v>
      </c>
      <c r="U14" s="8">
        <v>28.872540000000001</v>
      </c>
      <c r="V14" s="8">
        <v>4.9805900000000003</v>
      </c>
      <c r="W14" s="8">
        <v>53.234699999999997</v>
      </c>
      <c r="X14" s="8">
        <v>36.51267</v>
      </c>
      <c r="Y14" s="8">
        <v>15.039200000000001</v>
      </c>
      <c r="Z14" s="8">
        <v>13.099450000000001</v>
      </c>
      <c r="AA14" s="8">
        <v>6.7984099999999996</v>
      </c>
      <c r="AB14" s="8">
        <v>21.993320000000001</v>
      </c>
      <c r="AC14" s="8">
        <v>41.238190000000003</v>
      </c>
      <c r="AD14" s="8">
        <v>58.881329999999998</v>
      </c>
      <c r="AE14" s="8">
        <v>49.533120000000004</v>
      </c>
      <c r="AF14" s="8">
        <v>48.656099999999995</v>
      </c>
      <c r="AG14" s="8">
        <v>36.149560000000001</v>
      </c>
      <c r="AH14" s="8">
        <v>28.502187496324908</v>
      </c>
      <c r="AI14" s="7"/>
      <c r="AJ14" s="7"/>
      <c r="AK14" s="7"/>
      <c r="AL14" s="7"/>
      <c r="AM14" s="7"/>
      <c r="AN14" s="1"/>
      <c r="AO14" s="1"/>
      <c r="AP14" s="1"/>
      <c r="AQ14" s="1"/>
      <c r="AR14" s="1"/>
      <c r="AS14" s="1"/>
      <c r="AT14" s="1"/>
      <c r="AU14" s="1"/>
      <c r="AV14" s="1"/>
      <c r="AW14" s="1"/>
      <c r="AX14" s="1"/>
      <c r="AY14" s="1"/>
    </row>
    <row r="15" spans="1:51" ht="15" x14ac:dyDescent="0.25">
      <c r="A15" s="110">
        <f>YampaRiverInflow.TotalOutflow!A15</f>
        <v>45689</v>
      </c>
      <c r="B15" s="215"/>
      <c r="C15" s="207">
        <v>22.556999999999999</v>
      </c>
      <c r="D15" s="219">
        <v>24.052</v>
      </c>
      <c r="E15" s="8">
        <v>97.829139999999995</v>
      </c>
      <c r="F15" s="8">
        <v>211.77466000000001</v>
      </c>
      <c r="G15" s="8">
        <v>63.109250000000003</v>
      </c>
      <c r="H15" s="8">
        <v>89.958119999999994</v>
      </c>
      <c r="I15" s="8">
        <v>24.910400000000003</v>
      </c>
      <c r="J15" s="8">
        <v>-4.8160100000000003</v>
      </c>
      <c r="K15" s="8">
        <v>73.336060000000003</v>
      </c>
      <c r="L15" s="8">
        <v>36.586980000000004</v>
      </c>
      <c r="M15" s="8">
        <v>21.691119999999998</v>
      </c>
      <c r="N15" s="8">
        <v>36.689769999999996</v>
      </c>
      <c r="O15" s="8">
        <v>4.0654399999999997</v>
      </c>
      <c r="P15" s="8">
        <v>38.304220000000001</v>
      </c>
      <c r="Q15" s="8">
        <v>19.567259999999997</v>
      </c>
      <c r="R15" s="8">
        <v>194.10926000000001</v>
      </c>
      <c r="S15" s="8">
        <v>10.566690000000001</v>
      </c>
      <c r="T15" s="8">
        <v>18.006209999999999</v>
      </c>
      <c r="U15" s="8">
        <v>42.33981</v>
      </c>
      <c r="V15" s="8">
        <v>29.493419999999997</v>
      </c>
      <c r="W15" s="8">
        <v>57.446640000000002</v>
      </c>
      <c r="X15" s="8">
        <v>36.949750000000002</v>
      </c>
      <c r="Y15" s="8">
        <v>19.886479999999999</v>
      </c>
      <c r="Z15" s="8">
        <v>30.005659999999999</v>
      </c>
      <c r="AA15" s="8">
        <v>35.553809999999999</v>
      </c>
      <c r="AB15" s="8">
        <v>40.773769999999999</v>
      </c>
      <c r="AC15" s="8">
        <v>31.995979999999999</v>
      </c>
      <c r="AD15" s="8">
        <v>74.449780000000004</v>
      </c>
      <c r="AE15" s="8">
        <v>14.88969</v>
      </c>
      <c r="AF15" s="8">
        <v>39.650980000000004</v>
      </c>
      <c r="AG15" s="8">
        <v>14.91981</v>
      </c>
      <c r="AH15" s="8">
        <v>53.503218596593655</v>
      </c>
      <c r="AI15" s="7"/>
      <c r="AJ15" s="7"/>
      <c r="AK15" s="7"/>
      <c r="AL15" s="7"/>
      <c r="AM15" s="7"/>
      <c r="AN15" s="1"/>
      <c r="AO15" s="1"/>
      <c r="AP15" s="1"/>
      <c r="AQ15" s="1"/>
      <c r="AR15" s="1"/>
      <c r="AS15" s="1"/>
      <c r="AT15" s="1"/>
      <c r="AU15" s="1"/>
      <c r="AV15" s="1"/>
      <c r="AW15" s="1"/>
      <c r="AX15" s="1"/>
      <c r="AY15" s="1"/>
    </row>
    <row r="16" spans="1:51" ht="15" x14ac:dyDescent="0.25">
      <c r="A16" s="110">
        <f>YampaRiverInflow.TotalOutflow!A16</f>
        <v>45717</v>
      </c>
      <c r="B16" s="215"/>
      <c r="C16" s="207">
        <v>18.131</v>
      </c>
      <c r="D16" s="219">
        <v>43.176000000000002</v>
      </c>
      <c r="E16" s="8">
        <v>129.22682</v>
      </c>
      <c r="F16" s="8">
        <v>224.96581</v>
      </c>
      <c r="G16" s="8">
        <v>44.835190000000004</v>
      </c>
      <c r="H16" s="8">
        <v>177.33817000000002</v>
      </c>
      <c r="I16" s="8">
        <v>-56.693550000000002</v>
      </c>
      <c r="J16" s="8">
        <v>37.615089999999995</v>
      </c>
      <c r="K16" s="8">
        <v>83.826080000000005</v>
      </c>
      <c r="L16" s="8">
        <v>-9.628680000000001</v>
      </c>
      <c r="M16" s="8">
        <v>-8.9868500000000004</v>
      </c>
      <c r="N16" s="8">
        <v>31.59817</v>
      </c>
      <c r="O16" s="8">
        <v>-31.764150000000001</v>
      </c>
      <c r="P16" s="8">
        <v>8.1977799999999998</v>
      </c>
      <c r="Q16" s="8">
        <v>-4.6275300000000001</v>
      </c>
      <c r="R16" s="8">
        <v>107.54282000000001</v>
      </c>
      <c r="S16" s="8">
        <v>18.535509999999999</v>
      </c>
      <c r="T16" s="8">
        <v>-8.2876000000000012</v>
      </c>
      <c r="U16" s="8">
        <v>9.9111000000000011</v>
      </c>
      <c r="V16" s="8">
        <v>-22.678090000000001</v>
      </c>
      <c r="W16" s="8">
        <v>14.65991</v>
      </c>
      <c r="X16" s="8">
        <v>17.707439999999998</v>
      </c>
      <c r="Y16" s="8">
        <v>9.1945100000000011</v>
      </c>
      <c r="Z16" s="8">
        <v>12.195319999999999</v>
      </c>
      <c r="AA16" s="8">
        <v>-13.04682</v>
      </c>
      <c r="AB16" s="8">
        <v>5.0683699999999998</v>
      </c>
      <c r="AC16" s="8">
        <v>-22.833819999999999</v>
      </c>
      <c r="AD16" s="8">
        <v>21.36993</v>
      </c>
      <c r="AE16" s="8">
        <v>4.0066199999999998</v>
      </c>
      <c r="AF16" s="8">
        <v>64.574950000000001</v>
      </c>
      <c r="AG16" s="8">
        <v>63.134869999999999</v>
      </c>
      <c r="AH16" s="8">
        <v>61.180317783398927</v>
      </c>
      <c r="AI16" s="7"/>
      <c r="AJ16" s="7"/>
      <c r="AK16" s="7"/>
      <c r="AL16" s="7"/>
      <c r="AM16" s="7"/>
      <c r="AN16" s="1"/>
      <c r="AO16" s="1"/>
      <c r="AP16" s="1"/>
      <c r="AQ16" s="1"/>
      <c r="AR16" s="1"/>
      <c r="AS16" s="1"/>
      <c r="AT16" s="1"/>
      <c r="AU16" s="1"/>
      <c r="AV16" s="1"/>
      <c r="AW16" s="1"/>
      <c r="AX16" s="1"/>
      <c r="AY16" s="1"/>
    </row>
    <row r="17" spans="1:51" ht="15" x14ac:dyDescent="0.25">
      <c r="A17" s="110">
        <f>YampaRiverInflow.TotalOutflow!A17</f>
        <v>45748</v>
      </c>
      <c r="B17" s="215"/>
      <c r="C17" s="207">
        <v>14.741</v>
      </c>
      <c r="D17" s="219">
        <v>33.923999999999999</v>
      </c>
      <c r="E17" s="8">
        <v>75.024360000000001</v>
      </c>
      <c r="F17" s="8">
        <v>159.47320999999999</v>
      </c>
      <c r="G17" s="8">
        <v>29.552319999999998</v>
      </c>
      <c r="H17" s="8">
        <v>81.07553999999999</v>
      </c>
      <c r="I17" s="8">
        <v>86.656300000000002</v>
      </c>
      <c r="J17" s="8">
        <v>38.537150000000004</v>
      </c>
      <c r="K17" s="8">
        <v>88.094770000000011</v>
      </c>
      <c r="L17" s="8">
        <v>-55.505400000000002</v>
      </c>
      <c r="M17" s="8">
        <v>-25.224409999999999</v>
      </c>
      <c r="N17" s="8">
        <v>-11.06203</v>
      </c>
      <c r="O17" s="8">
        <v>-40.472319999999996</v>
      </c>
      <c r="P17" s="8">
        <v>-8.5150300000000012</v>
      </c>
      <c r="Q17" s="8">
        <v>5.4860100000000003</v>
      </c>
      <c r="R17" s="8">
        <v>89.623949999999994</v>
      </c>
      <c r="S17" s="8">
        <v>5.5964700000000001</v>
      </c>
      <c r="T17" s="8">
        <v>-13.982229999999999</v>
      </c>
      <c r="U17" s="8">
        <v>-5.7306000000000008</v>
      </c>
      <c r="V17" s="8">
        <v>-15.20013</v>
      </c>
      <c r="W17" s="8">
        <v>34.876040000000003</v>
      </c>
      <c r="X17" s="8">
        <v>71.3001</v>
      </c>
      <c r="Y17" s="8">
        <v>20.61309</v>
      </c>
      <c r="Z17" s="8">
        <v>9.5076800000000006</v>
      </c>
      <c r="AA17" s="8">
        <v>-18.428540000000002</v>
      </c>
      <c r="AB17" s="8">
        <v>-11.481530000000001</v>
      </c>
      <c r="AC17" s="8">
        <v>17.488060000000001</v>
      </c>
      <c r="AD17" s="8">
        <v>42.204129999999999</v>
      </c>
      <c r="AE17" s="8">
        <v>-16.627680000000002</v>
      </c>
      <c r="AF17" s="8">
        <v>57.904980000000002</v>
      </c>
      <c r="AG17" s="8">
        <v>18.792390000000001</v>
      </c>
      <c r="AH17" s="8">
        <v>27.715374733300219</v>
      </c>
      <c r="AI17" s="7"/>
      <c r="AJ17" s="7"/>
      <c r="AK17" s="7"/>
      <c r="AL17" s="7"/>
      <c r="AM17" s="7"/>
      <c r="AN17" s="1"/>
      <c r="AO17" s="1"/>
      <c r="AP17" s="1"/>
      <c r="AQ17" s="1"/>
      <c r="AR17" s="1"/>
      <c r="AS17" s="1"/>
      <c r="AT17" s="1"/>
      <c r="AU17" s="1"/>
      <c r="AV17" s="1"/>
      <c r="AW17" s="1"/>
      <c r="AX17" s="1"/>
      <c r="AY17" s="1"/>
    </row>
    <row r="18" spans="1:51" ht="15" x14ac:dyDescent="0.25">
      <c r="A18" s="110">
        <f>YampaRiverInflow.TotalOutflow!A18</f>
        <v>45778</v>
      </c>
      <c r="B18" s="215"/>
      <c r="C18" s="207">
        <v>4.5860000000000003</v>
      </c>
      <c r="D18" s="219">
        <v>25.963000000000001</v>
      </c>
      <c r="E18" s="8">
        <v>50.254080000000002</v>
      </c>
      <c r="F18" s="8">
        <v>122.22750000000001</v>
      </c>
      <c r="G18" s="8">
        <v>45.130360000000003</v>
      </c>
      <c r="H18" s="8">
        <v>144.82448000000002</v>
      </c>
      <c r="I18" s="8">
        <v>15.857620000000001</v>
      </c>
      <c r="J18" s="8">
        <v>26.527619999999999</v>
      </c>
      <c r="K18" s="8">
        <v>112.01666</v>
      </c>
      <c r="L18" s="8">
        <v>5.9267599999999998</v>
      </c>
      <c r="M18" s="8">
        <v>-7.9631999999999996</v>
      </c>
      <c r="N18" s="8">
        <v>-10.182930000000001</v>
      </c>
      <c r="O18" s="8">
        <v>-18.910119999999999</v>
      </c>
      <c r="P18" s="8">
        <v>-5.1637899999999997</v>
      </c>
      <c r="Q18" s="8">
        <v>4.8523900000000006</v>
      </c>
      <c r="R18" s="8">
        <v>136.5727</v>
      </c>
      <c r="S18" s="8">
        <v>-17.06551</v>
      </c>
      <c r="T18" s="8">
        <v>-25.80247</v>
      </c>
      <c r="U18" s="8">
        <v>13.146979999999999</v>
      </c>
      <c r="V18" s="8">
        <v>9.7264300000000006</v>
      </c>
      <c r="W18" s="8">
        <v>41.096609999999998</v>
      </c>
      <c r="X18" s="8">
        <v>63.824849999999998</v>
      </c>
      <c r="Y18" s="8">
        <v>-6.9918699999999996</v>
      </c>
      <c r="Z18" s="8">
        <v>0.73799999999999999</v>
      </c>
      <c r="AA18" s="8">
        <v>-18.297540000000001</v>
      </c>
      <c r="AB18" s="8">
        <v>-12.214030000000001</v>
      </c>
      <c r="AC18" s="8">
        <v>9.0859300000000012</v>
      </c>
      <c r="AD18" s="8">
        <v>5.1340200000000005</v>
      </c>
      <c r="AE18" s="8">
        <v>-29.088660000000001</v>
      </c>
      <c r="AF18" s="8">
        <v>48.692149999999998</v>
      </c>
      <c r="AG18" s="8">
        <v>-11.59253</v>
      </c>
      <c r="AH18" s="8">
        <v>13.941845357980599</v>
      </c>
      <c r="AI18" s="7"/>
      <c r="AJ18" s="7"/>
      <c r="AK18" s="7"/>
      <c r="AL18" s="7"/>
      <c r="AM18" s="7"/>
      <c r="AN18" s="1"/>
      <c r="AO18" s="1"/>
      <c r="AP18" s="1"/>
      <c r="AQ18" s="1"/>
      <c r="AR18" s="1"/>
      <c r="AS18" s="1"/>
      <c r="AT18" s="1"/>
      <c r="AU18" s="1"/>
      <c r="AV18" s="1"/>
      <c r="AW18" s="1"/>
      <c r="AX18" s="1"/>
      <c r="AY18" s="1"/>
    </row>
    <row r="19" spans="1:51" ht="15" x14ac:dyDescent="0.25">
      <c r="A19" s="110">
        <f>YampaRiverInflow.TotalOutflow!A19</f>
        <v>45809</v>
      </c>
      <c r="B19" s="215"/>
      <c r="C19" s="207">
        <v>7.1749999999999998</v>
      </c>
      <c r="D19" s="219">
        <v>-13.958</v>
      </c>
      <c r="E19" s="8">
        <v>0.77813999999999994</v>
      </c>
      <c r="F19" s="8">
        <v>11.42347</v>
      </c>
      <c r="G19" s="8">
        <v>-1.8183699999999998</v>
      </c>
      <c r="H19" s="8">
        <v>48.385210000000001</v>
      </c>
      <c r="I19" s="8">
        <v>10.9796</v>
      </c>
      <c r="J19" s="8">
        <v>-16.415560000000003</v>
      </c>
      <c r="K19" s="8">
        <v>59.579190000000004</v>
      </c>
      <c r="L19" s="8">
        <v>20.131820000000001</v>
      </c>
      <c r="M19" s="8">
        <v>-1.8760000000000002E-2</v>
      </c>
      <c r="N19" s="8">
        <v>-40.888860000000001</v>
      </c>
      <c r="O19" s="8">
        <v>-24.57798</v>
      </c>
      <c r="P19" s="8">
        <v>-41.014429999999997</v>
      </c>
      <c r="Q19" s="8">
        <v>-32.649230000000003</v>
      </c>
      <c r="R19" s="8">
        <v>31.118189999999998</v>
      </c>
      <c r="S19" s="8">
        <v>-16.25863</v>
      </c>
      <c r="T19" s="8">
        <v>-29.007360000000002</v>
      </c>
      <c r="U19" s="8">
        <v>15.05063</v>
      </c>
      <c r="V19" s="8">
        <v>-28.113409999999998</v>
      </c>
      <c r="W19" s="8">
        <v>-6.2963900000000006</v>
      </c>
      <c r="X19" s="8">
        <v>35.037300000000002</v>
      </c>
      <c r="Y19" s="8">
        <v>-16.40408</v>
      </c>
      <c r="Z19" s="8">
        <v>-27.575620000000001</v>
      </c>
      <c r="AA19" s="8">
        <v>-23.976099999999999</v>
      </c>
      <c r="AB19" s="8">
        <v>-8.1685800000000004</v>
      </c>
      <c r="AC19" s="8">
        <v>-18.756529999999998</v>
      </c>
      <c r="AD19" s="8">
        <v>-18.879729999999999</v>
      </c>
      <c r="AE19" s="8">
        <v>-18.7621</v>
      </c>
      <c r="AF19" s="8">
        <v>4.9375299999999998</v>
      </c>
      <c r="AG19" s="8">
        <v>-14.283790000000002</v>
      </c>
      <c r="AH19" s="8">
        <v>78.656605207787052</v>
      </c>
      <c r="AI19" s="7"/>
      <c r="AJ19" s="7"/>
      <c r="AK19" s="7"/>
      <c r="AL19" s="7"/>
      <c r="AM19" s="7"/>
      <c r="AN19" s="1"/>
      <c r="AO19" s="1"/>
      <c r="AP19" s="1"/>
      <c r="AQ19" s="1"/>
      <c r="AR19" s="1"/>
      <c r="AS19" s="1"/>
      <c r="AT19" s="1"/>
      <c r="AU19" s="1"/>
      <c r="AV19" s="1"/>
      <c r="AW19" s="1"/>
      <c r="AX19" s="1"/>
      <c r="AY19" s="1"/>
    </row>
    <row r="20" spans="1:51" ht="15" x14ac:dyDescent="0.25">
      <c r="A20" s="110">
        <f>YampaRiverInflow.TotalOutflow!A20</f>
        <v>45839</v>
      </c>
      <c r="B20" s="215"/>
      <c r="C20" s="207">
        <v>9.6609999999999996</v>
      </c>
      <c r="D20" s="219">
        <v>-3.044</v>
      </c>
      <c r="E20" s="8">
        <v>27.880080000000003</v>
      </c>
      <c r="F20" s="8">
        <v>-8.3493899999999996</v>
      </c>
      <c r="G20" s="8">
        <v>20.232430000000001</v>
      </c>
      <c r="H20" s="8">
        <v>30.843540000000001</v>
      </c>
      <c r="I20" s="8">
        <v>41.040230000000001</v>
      </c>
      <c r="J20" s="8">
        <v>14.490680000000001</v>
      </c>
      <c r="K20" s="8">
        <v>75.778990000000007</v>
      </c>
      <c r="L20" s="8">
        <v>65.886160000000004</v>
      </c>
      <c r="M20" s="8">
        <v>-49.466929999999998</v>
      </c>
      <c r="N20" s="8">
        <v>-38.095980000000004</v>
      </c>
      <c r="O20" s="8">
        <v>-9.229239999999999</v>
      </c>
      <c r="P20" s="8">
        <v>-13.51318</v>
      </c>
      <c r="Q20" s="8">
        <v>-26.592950000000002</v>
      </c>
      <c r="R20" s="8">
        <v>24.434360000000002</v>
      </c>
      <c r="S20" s="8">
        <v>-13.056049999999999</v>
      </c>
      <c r="T20" s="8">
        <v>-8.1851199999999995</v>
      </c>
      <c r="U20" s="8">
        <v>-2.57158</v>
      </c>
      <c r="V20" s="8">
        <v>-30.264680000000002</v>
      </c>
      <c r="W20" s="8">
        <v>-36.50526</v>
      </c>
      <c r="X20" s="8">
        <v>7.3666599999999995</v>
      </c>
      <c r="Y20" s="8">
        <v>20.909459999999999</v>
      </c>
      <c r="Z20" s="8">
        <v>21.97174</v>
      </c>
      <c r="AA20" s="8">
        <v>-3.3679099999999997</v>
      </c>
      <c r="AB20" s="8">
        <v>5.8490699999999993</v>
      </c>
      <c r="AC20" s="8">
        <v>18.370330000000003</v>
      </c>
      <c r="AD20" s="8">
        <v>18.507080000000002</v>
      </c>
      <c r="AE20" s="8">
        <v>26.724900000000002</v>
      </c>
      <c r="AF20" s="8">
        <v>-54.714529999999996</v>
      </c>
      <c r="AG20" s="8">
        <v>-25.463419999999999</v>
      </c>
      <c r="AH20" s="8">
        <v>-6.2687281740997962</v>
      </c>
      <c r="AI20" s="7"/>
      <c r="AJ20" s="7"/>
      <c r="AK20" s="7"/>
      <c r="AL20" s="7"/>
      <c r="AM20" s="7"/>
      <c r="AN20" s="1"/>
      <c r="AO20" s="1"/>
      <c r="AP20" s="1"/>
      <c r="AQ20" s="1"/>
      <c r="AR20" s="1"/>
      <c r="AS20" s="1"/>
      <c r="AT20" s="1"/>
      <c r="AU20" s="1"/>
      <c r="AV20" s="1"/>
      <c r="AW20" s="1"/>
      <c r="AX20" s="1"/>
      <c r="AY20" s="1"/>
    </row>
    <row r="21" spans="1:51" ht="15" x14ac:dyDescent="0.25">
      <c r="A21" s="110">
        <f>YampaRiverInflow.TotalOutflow!A21</f>
        <v>45870</v>
      </c>
      <c r="B21" s="215"/>
      <c r="C21" s="207">
        <v>24.408999999999999</v>
      </c>
      <c r="D21" s="219">
        <v>26.436</v>
      </c>
      <c r="E21" s="8">
        <v>56.28331</v>
      </c>
      <c r="F21" s="8">
        <v>85.919169999999994</v>
      </c>
      <c r="G21" s="8">
        <v>47.941989999999997</v>
      </c>
      <c r="H21" s="8">
        <v>32.843679999999999</v>
      </c>
      <c r="I21" s="8">
        <v>9.41737</v>
      </c>
      <c r="J21" s="8">
        <v>73.407210000000006</v>
      </c>
      <c r="K21" s="8">
        <v>56.459800000000001</v>
      </c>
      <c r="L21" s="8">
        <v>48.113410000000002</v>
      </c>
      <c r="M21" s="8">
        <v>12.67862</v>
      </c>
      <c r="N21" s="8">
        <v>24.742099999999997</v>
      </c>
      <c r="O21" s="8">
        <v>-3.3823099999999999</v>
      </c>
      <c r="P21" s="8">
        <v>40.45872</v>
      </c>
      <c r="Q21" s="8">
        <v>7.9324300000000001</v>
      </c>
      <c r="R21" s="8">
        <v>46.411089999999994</v>
      </c>
      <c r="S21" s="8">
        <v>6.7395899999999997</v>
      </c>
      <c r="T21" s="8">
        <v>17.925740000000001</v>
      </c>
      <c r="U21" s="8">
        <v>17.421220000000002</v>
      </c>
      <c r="V21" s="8">
        <v>-3.9880599999999999</v>
      </c>
      <c r="W21" s="8">
        <v>-1.2442899999999999</v>
      </c>
      <c r="X21" s="8">
        <v>21.964880000000001</v>
      </c>
      <c r="Y21" s="8">
        <v>75.510499999999993</v>
      </c>
      <c r="Z21" s="8">
        <v>37.568370000000002</v>
      </c>
      <c r="AA21" s="8">
        <v>42.03425</v>
      </c>
      <c r="AB21" s="8">
        <v>42.976790000000001</v>
      </c>
      <c r="AC21" s="8">
        <v>38.019089999999998</v>
      </c>
      <c r="AD21" s="8">
        <v>12.330110000000001</v>
      </c>
      <c r="AE21" s="8">
        <v>11.853590000000001</v>
      </c>
      <c r="AF21" s="8">
        <v>-10.878549999999999</v>
      </c>
      <c r="AG21" s="8">
        <v>0.28339999999999999</v>
      </c>
      <c r="AH21" s="8">
        <v>51.813121174655578</v>
      </c>
      <c r="AI21" s="7"/>
      <c r="AJ21" s="7"/>
      <c r="AK21" s="7"/>
      <c r="AL21" s="7"/>
      <c r="AM21" s="7"/>
      <c r="AN21" s="1"/>
      <c r="AO21" s="1"/>
      <c r="AP21" s="1"/>
      <c r="AQ21" s="1"/>
      <c r="AR21" s="1"/>
      <c r="AS21" s="1"/>
      <c r="AT21" s="1"/>
      <c r="AU21" s="1"/>
      <c r="AV21" s="1"/>
      <c r="AW21" s="1"/>
      <c r="AX21" s="1"/>
      <c r="AY21" s="1"/>
    </row>
    <row r="22" spans="1:51" ht="15" x14ac:dyDescent="0.25">
      <c r="A22" s="110">
        <f>YampaRiverInflow.TotalOutflow!A22</f>
        <v>45901</v>
      </c>
      <c r="B22" s="215"/>
      <c r="C22" s="207">
        <v>23.89</v>
      </c>
      <c r="D22" s="219">
        <v>31.510999999999999</v>
      </c>
      <c r="E22" s="8">
        <v>64.577929999999995</v>
      </c>
      <c r="F22" s="8">
        <v>71.455939999999998</v>
      </c>
      <c r="G22" s="8">
        <v>58.154240000000001</v>
      </c>
      <c r="H22" s="8">
        <v>42.169260000000001</v>
      </c>
      <c r="I22" s="8">
        <v>18.811229999999998</v>
      </c>
      <c r="J22" s="8">
        <v>37.728870000000001</v>
      </c>
      <c r="K22" s="8">
        <v>102.28238999999999</v>
      </c>
      <c r="L22" s="8">
        <v>63.219099999999997</v>
      </c>
      <c r="M22" s="8">
        <v>-1.1670799999999999</v>
      </c>
      <c r="N22" s="8">
        <v>27.992830000000001</v>
      </c>
      <c r="O22" s="8">
        <v>55.190280000000001</v>
      </c>
      <c r="P22" s="8">
        <v>32.140479999999997</v>
      </c>
      <c r="Q22" s="8">
        <v>31.014310000000002</v>
      </c>
      <c r="R22" s="8">
        <v>29.221220000000002</v>
      </c>
      <c r="S22" s="8">
        <v>-5.8577599999999999</v>
      </c>
      <c r="T22" s="8">
        <v>13.77566</v>
      </c>
      <c r="U22" s="8">
        <v>20.98864</v>
      </c>
      <c r="V22" s="8">
        <v>9.6280200000000011</v>
      </c>
      <c r="W22" s="8">
        <v>25.324290000000001</v>
      </c>
      <c r="X22" s="8">
        <v>17.578880000000002</v>
      </c>
      <c r="Y22" s="8">
        <v>49.973109999999998</v>
      </c>
      <c r="Z22" s="8">
        <v>68.102980000000002</v>
      </c>
      <c r="AA22" s="8">
        <v>84.069659999999999</v>
      </c>
      <c r="AB22" s="8">
        <v>26.646470000000001</v>
      </c>
      <c r="AC22" s="8">
        <v>42.182259999999999</v>
      </c>
      <c r="AD22" s="8">
        <v>36.151679999999999</v>
      </c>
      <c r="AE22" s="8">
        <v>18.166060000000002</v>
      </c>
      <c r="AF22" s="8">
        <v>17.873080000000002</v>
      </c>
      <c r="AG22" s="8">
        <v>4.9049300000000002</v>
      </c>
      <c r="AH22" s="8">
        <v>64.526982142959554</v>
      </c>
      <c r="AI22" s="7"/>
      <c r="AJ22" s="7"/>
      <c r="AK22" s="7"/>
      <c r="AL22" s="7"/>
      <c r="AM22" s="7"/>
      <c r="AN22" s="1"/>
      <c r="AO22" s="1"/>
      <c r="AP22" s="1"/>
      <c r="AQ22" s="1"/>
      <c r="AR22" s="1"/>
      <c r="AS22" s="1"/>
      <c r="AT22" s="1"/>
      <c r="AU22" s="1"/>
      <c r="AV22" s="1"/>
      <c r="AW22" s="1"/>
      <c r="AX22" s="1"/>
      <c r="AY22" s="1"/>
    </row>
    <row r="23" spans="1:51" ht="15" x14ac:dyDescent="0.25">
      <c r="A23" s="110">
        <f>YampaRiverInflow.TotalOutflow!A23</f>
        <v>45931</v>
      </c>
      <c r="B23" s="215"/>
      <c r="C23" s="207">
        <v>14.821</v>
      </c>
      <c r="D23" s="219">
        <v>14.821</v>
      </c>
      <c r="E23" s="8">
        <v>75.222429999999989</v>
      </c>
      <c r="F23" s="8">
        <v>44.385730000000002</v>
      </c>
      <c r="G23" s="8">
        <v>47.589800000000004</v>
      </c>
      <c r="H23" s="8">
        <v>34.997630000000001</v>
      </c>
      <c r="I23" s="8">
        <v>11.211030000000001</v>
      </c>
      <c r="J23" s="8">
        <v>19.502970000000001</v>
      </c>
      <c r="K23" s="8">
        <v>54.718679999999999</v>
      </c>
      <c r="L23" s="8">
        <v>17.3261</v>
      </c>
      <c r="M23" s="8">
        <v>33.096730000000001</v>
      </c>
      <c r="N23" s="8">
        <v>7.0241199999999999</v>
      </c>
      <c r="O23" s="8">
        <v>38.168879999999994</v>
      </c>
      <c r="P23" s="8">
        <v>-0.32697000000000004</v>
      </c>
      <c r="Q23" s="8">
        <v>84.070039999999992</v>
      </c>
      <c r="R23" s="8">
        <v>20.03706</v>
      </c>
      <c r="S23" s="8">
        <v>40.291160000000005</v>
      </c>
      <c r="T23" s="8">
        <v>11.96547</v>
      </c>
      <c r="U23" s="8">
        <v>9.7060499999999994</v>
      </c>
      <c r="V23" s="8">
        <v>-4.8878300000000001</v>
      </c>
      <c r="W23" s="8">
        <v>42.031129999999997</v>
      </c>
      <c r="X23" s="8">
        <v>22.63785</v>
      </c>
      <c r="Y23" s="8">
        <v>39.329860000000004</v>
      </c>
      <c r="Z23" s="8">
        <v>28.046230000000001</v>
      </c>
      <c r="AA23" s="8">
        <v>21.405650000000001</v>
      </c>
      <c r="AB23" s="8">
        <v>63.749839999999999</v>
      </c>
      <c r="AC23" s="8">
        <v>50.552589999999995</v>
      </c>
      <c r="AD23" s="8">
        <v>35.498150000000003</v>
      </c>
      <c r="AE23" s="8">
        <v>22.665689999999998</v>
      </c>
      <c r="AF23" s="8">
        <v>13.309760000000001</v>
      </c>
      <c r="AG23" s="8">
        <v>-5.9156000000000004</v>
      </c>
      <c r="AH23" s="8">
        <v>26.268479665397614</v>
      </c>
      <c r="AI23" s="7"/>
      <c r="AJ23" s="7"/>
      <c r="AK23" s="7"/>
      <c r="AL23" s="7"/>
      <c r="AM23" s="7"/>
      <c r="AN23" s="1"/>
      <c r="AO23" s="1"/>
      <c r="AP23" s="1"/>
      <c r="AQ23" s="1"/>
      <c r="AR23" s="1"/>
      <c r="AS23" s="1"/>
      <c r="AT23" s="1"/>
      <c r="AU23" s="1"/>
      <c r="AV23" s="1"/>
      <c r="AW23" s="1"/>
      <c r="AX23" s="1"/>
      <c r="AY23" s="1"/>
    </row>
    <row r="24" spans="1:51" ht="15" x14ac:dyDescent="0.25">
      <c r="A24" s="110">
        <f>YampaRiverInflow.TotalOutflow!A24</f>
        <v>45962</v>
      </c>
      <c r="B24" s="215"/>
      <c r="C24" s="207">
        <v>28.152000000000001</v>
      </c>
      <c r="D24" s="219">
        <v>28.152000000000001</v>
      </c>
      <c r="E24" s="8">
        <v>41.368510000000001</v>
      </c>
      <c r="F24" s="8">
        <v>54.319510000000001</v>
      </c>
      <c r="G24" s="8">
        <v>11.286760000000001</v>
      </c>
      <c r="H24" s="8">
        <v>42.111879999999999</v>
      </c>
      <c r="I24" s="8">
        <v>49.319809999999997</v>
      </c>
      <c r="J24" s="8">
        <v>62.6631</v>
      </c>
      <c r="K24" s="8">
        <v>57.306669999999997</v>
      </c>
      <c r="L24" s="8">
        <v>20.52073</v>
      </c>
      <c r="M24" s="8">
        <v>2.0303399999999998</v>
      </c>
      <c r="N24" s="8">
        <v>10.25154</v>
      </c>
      <c r="O24" s="8">
        <v>11.652959999999998</v>
      </c>
      <c r="P24" s="8">
        <v>18.590709999999998</v>
      </c>
      <c r="Q24" s="8">
        <v>93.237679999999997</v>
      </c>
      <c r="R24" s="8">
        <v>8.5751200000000001</v>
      </c>
      <c r="S24" s="8">
        <v>14.65644</v>
      </c>
      <c r="T24" s="8">
        <v>33.630459999999999</v>
      </c>
      <c r="U24" s="8">
        <v>27.760300000000001</v>
      </c>
      <c r="V24" s="8">
        <v>11.286379999999999</v>
      </c>
      <c r="W24" s="8">
        <v>-14.38903</v>
      </c>
      <c r="X24" s="8">
        <v>11.00366</v>
      </c>
      <c r="Y24" s="8">
        <v>30.656770000000002</v>
      </c>
      <c r="Z24" s="8">
        <v>78.433350000000004</v>
      </c>
      <c r="AA24" s="8">
        <v>20.926279999999998</v>
      </c>
      <c r="AB24" s="8">
        <v>17.11955</v>
      </c>
      <c r="AC24" s="8">
        <v>49.568680000000001</v>
      </c>
      <c r="AD24" s="8">
        <v>30.38326</v>
      </c>
      <c r="AE24" s="8">
        <v>41.949339999999999</v>
      </c>
      <c r="AF24" s="8">
        <v>90.300280000000001</v>
      </c>
      <c r="AG24" s="8">
        <v>25.237020000000001</v>
      </c>
      <c r="AH24" s="8">
        <v>26.017717809976254</v>
      </c>
      <c r="AI24" s="7"/>
      <c r="AJ24" s="7"/>
      <c r="AK24" s="7"/>
      <c r="AL24" s="7"/>
      <c r="AM24" s="7"/>
      <c r="AN24" s="1"/>
      <c r="AO24" s="1"/>
      <c r="AP24" s="1"/>
      <c r="AQ24" s="1"/>
      <c r="AR24" s="1"/>
      <c r="AS24" s="1"/>
      <c r="AT24" s="1"/>
      <c r="AU24" s="1"/>
      <c r="AV24" s="1"/>
      <c r="AW24" s="1"/>
      <c r="AX24" s="1"/>
      <c r="AY24" s="1"/>
    </row>
    <row r="25" spans="1:51" ht="15" x14ac:dyDescent="0.25">
      <c r="A25" s="110">
        <f>YampaRiverInflow.TotalOutflow!A25</f>
        <v>45992</v>
      </c>
      <c r="B25" s="215"/>
      <c r="C25" s="207">
        <v>44.735999999999997</v>
      </c>
      <c r="D25" s="219">
        <v>44.735999999999997</v>
      </c>
      <c r="E25" s="8">
        <v>94.61439</v>
      </c>
      <c r="F25" s="8">
        <v>57.228949999999998</v>
      </c>
      <c r="G25" s="8">
        <v>76.772750000000002</v>
      </c>
      <c r="H25" s="8">
        <v>23.632810000000003</v>
      </c>
      <c r="I25" s="8">
        <v>26.613599999999998</v>
      </c>
      <c r="J25" s="8">
        <v>20.40418</v>
      </c>
      <c r="K25" s="8">
        <v>6.7861099999999999</v>
      </c>
      <c r="L25" s="8">
        <v>7.0875000000000004</v>
      </c>
      <c r="M25" s="8">
        <v>18.854099999999999</v>
      </c>
      <c r="N25" s="8">
        <v>35.589959999999998</v>
      </c>
      <c r="O25" s="8">
        <v>26.338159999999998</v>
      </c>
      <c r="P25" s="8">
        <v>20.191050000000001</v>
      </c>
      <c r="Q25" s="8">
        <v>74.97139</v>
      </c>
      <c r="R25" s="8">
        <v>11.51708</v>
      </c>
      <c r="S25" s="8">
        <v>-4.6183199999999998</v>
      </c>
      <c r="T25" s="8">
        <v>27.153869999999998</v>
      </c>
      <c r="U25" s="8">
        <v>22.050689999999999</v>
      </c>
      <c r="V25" s="8">
        <v>10.000299999999999</v>
      </c>
      <c r="W25" s="8">
        <v>200.48664000000002</v>
      </c>
      <c r="X25" s="8">
        <v>49.498660000000001</v>
      </c>
      <c r="Y25" s="8">
        <v>30.962709999999998</v>
      </c>
      <c r="Z25" s="8">
        <v>25.01275</v>
      </c>
      <c r="AA25" s="8">
        <v>10.133760000000001</v>
      </c>
      <c r="AB25" s="8">
        <v>15.85665</v>
      </c>
      <c r="AC25" s="8">
        <v>14.69364</v>
      </c>
      <c r="AD25" s="8">
        <v>24.777099999999997</v>
      </c>
      <c r="AE25" s="8">
        <v>25.998349999999999</v>
      </c>
      <c r="AF25" s="8">
        <v>73.964010000000002</v>
      </c>
      <c r="AG25" s="8">
        <v>39.270139999999998</v>
      </c>
      <c r="AH25" s="8">
        <v>58.229954837951695</v>
      </c>
      <c r="AI25" s="7"/>
      <c r="AJ25" s="7"/>
      <c r="AK25" s="7"/>
      <c r="AL25" s="7"/>
      <c r="AM25" s="7"/>
      <c r="AN25" s="1"/>
      <c r="AO25" s="1"/>
      <c r="AP25" s="1"/>
      <c r="AQ25" s="1"/>
      <c r="AR25" s="1"/>
      <c r="AS25" s="1"/>
      <c r="AT25" s="1"/>
      <c r="AU25" s="1"/>
      <c r="AV25" s="1"/>
      <c r="AW25" s="1"/>
      <c r="AX25" s="1"/>
      <c r="AY25" s="1"/>
    </row>
    <row r="26" spans="1:51" ht="15" x14ac:dyDescent="0.25">
      <c r="A26" s="110">
        <f>YampaRiverInflow.TotalOutflow!A26</f>
        <v>46023</v>
      </c>
      <c r="B26" s="215"/>
      <c r="C26" s="207">
        <v>45.383000000000003</v>
      </c>
      <c r="D26" s="219">
        <v>45.383000000000003</v>
      </c>
      <c r="E26" s="8">
        <v>209.91325000000001</v>
      </c>
      <c r="F26" s="8">
        <v>68.707340000000002</v>
      </c>
      <c r="G26" s="8">
        <v>147.14017999999999</v>
      </c>
      <c r="H26" s="8">
        <v>12.95735</v>
      </c>
      <c r="I26" s="8">
        <v>43.173999999999999</v>
      </c>
      <c r="J26" s="8">
        <v>43.572859999999999</v>
      </c>
      <c r="K26" s="8">
        <v>40.911610000000003</v>
      </c>
      <c r="L26" s="8">
        <v>13.873209999999998</v>
      </c>
      <c r="M26" s="8">
        <v>43.65607</v>
      </c>
      <c r="N26" s="8">
        <v>8.8752700000000004</v>
      </c>
      <c r="O26" s="8">
        <v>27.946300000000001</v>
      </c>
      <c r="P26" s="8">
        <v>3.3895900000000001</v>
      </c>
      <c r="Q26" s="8">
        <v>303.37369000000001</v>
      </c>
      <c r="R26" s="8">
        <v>12.219719999999999</v>
      </c>
      <c r="S26" s="8">
        <v>-9.3584500000000013</v>
      </c>
      <c r="T26" s="8">
        <v>28.872540000000001</v>
      </c>
      <c r="U26" s="8">
        <v>4.9805900000000003</v>
      </c>
      <c r="V26" s="8">
        <v>53.234699999999997</v>
      </c>
      <c r="W26" s="8">
        <v>36.51267</v>
      </c>
      <c r="X26" s="8">
        <v>15.039200000000001</v>
      </c>
      <c r="Y26" s="8">
        <v>13.099450000000001</v>
      </c>
      <c r="Z26" s="8">
        <v>6.7984099999999996</v>
      </c>
      <c r="AA26" s="8">
        <v>21.993320000000001</v>
      </c>
      <c r="AB26" s="8">
        <v>41.238190000000003</v>
      </c>
      <c r="AC26" s="8">
        <v>58.881329999999998</v>
      </c>
      <c r="AD26" s="8">
        <v>49.533120000000004</v>
      </c>
      <c r="AE26" s="8">
        <v>48.656099999999995</v>
      </c>
      <c r="AF26" s="8">
        <v>36.149560000000001</v>
      </c>
      <c r="AG26" s="8">
        <v>28.502187496324908</v>
      </c>
      <c r="AH26" s="8">
        <v>66.377511872836507</v>
      </c>
      <c r="AI26" s="7"/>
      <c r="AJ26" s="7"/>
      <c r="AK26" s="7"/>
      <c r="AL26" s="7"/>
      <c r="AM26" s="7"/>
      <c r="AN26" s="1"/>
      <c r="AO26" s="1"/>
      <c r="AP26" s="1"/>
      <c r="AQ26" s="1"/>
      <c r="AR26" s="1"/>
      <c r="AS26" s="1"/>
      <c r="AT26" s="1"/>
      <c r="AU26" s="1"/>
      <c r="AV26" s="1"/>
      <c r="AW26" s="1"/>
      <c r="AX26" s="1"/>
      <c r="AY26" s="1"/>
    </row>
    <row r="27" spans="1:51" ht="15" x14ac:dyDescent="0.25">
      <c r="A27" s="110">
        <f>YampaRiverInflow.TotalOutflow!A27</f>
        <v>46054</v>
      </c>
      <c r="B27" s="215"/>
      <c r="C27" s="207">
        <v>24.052</v>
      </c>
      <c r="D27" s="219">
        <v>24.052</v>
      </c>
      <c r="E27" s="8">
        <v>211.77466000000001</v>
      </c>
      <c r="F27" s="8">
        <v>63.109250000000003</v>
      </c>
      <c r="G27" s="8">
        <v>89.958119999999994</v>
      </c>
      <c r="H27" s="8">
        <v>24.910400000000003</v>
      </c>
      <c r="I27" s="8">
        <v>-4.8160100000000003</v>
      </c>
      <c r="J27" s="8">
        <v>73.336060000000003</v>
      </c>
      <c r="K27" s="8">
        <v>36.586980000000004</v>
      </c>
      <c r="L27" s="8">
        <v>21.691119999999998</v>
      </c>
      <c r="M27" s="8">
        <v>36.689769999999996</v>
      </c>
      <c r="N27" s="8">
        <v>4.0654399999999997</v>
      </c>
      <c r="O27" s="8">
        <v>38.304220000000001</v>
      </c>
      <c r="P27" s="8">
        <v>19.567259999999997</v>
      </c>
      <c r="Q27" s="8">
        <v>194.10926000000001</v>
      </c>
      <c r="R27" s="8">
        <v>10.566690000000001</v>
      </c>
      <c r="S27" s="8">
        <v>18.006209999999999</v>
      </c>
      <c r="T27" s="8">
        <v>42.33981</v>
      </c>
      <c r="U27" s="8">
        <v>29.493419999999997</v>
      </c>
      <c r="V27" s="8">
        <v>57.446640000000002</v>
      </c>
      <c r="W27" s="8">
        <v>36.949750000000002</v>
      </c>
      <c r="X27" s="8">
        <v>19.886479999999999</v>
      </c>
      <c r="Y27" s="8">
        <v>30.005659999999999</v>
      </c>
      <c r="Z27" s="8">
        <v>35.553809999999999</v>
      </c>
      <c r="AA27" s="8">
        <v>40.773769999999999</v>
      </c>
      <c r="AB27" s="8">
        <v>31.995979999999999</v>
      </c>
      <c r="AC27" s="8">
        <v>74.449780000000004</v>
      </c>
      <c r="AD27" s="8">
        <v>14.88969</v>
      </c>
      <c r="AE27" s="8">
        <v>39.650980000000004</v>
      </c>
      <c r="AF27" s="8">
        <v>14.91981</v>
      </c>
      <c r="AG27" s="8">
        <v>53.503218596593655</v>
      </c>
      <c r="AH27" s="8">
        <v>97.944624983882534</v>
      </c>
      <c r="AI27" s="7"/>
      <c r="AJ27" s="7"/>
      <c r="AK27" s="7"/>
      <c r="AL27" s="7"/>
      <c r="AM27" s="7"/>
      <c r="AN27" s="1"/>
      <c r="AO27" s="1"/>
      <c r="AP27" s="1"/>
      <c r="AQ27" s="1"/>
      <c r="AR27" s="1"/>
      <c r="AS27" s="1"/>
      <c r="AT27" s="1"/>
      <c r="AU27" s="1"/>
      <c r="AV27" s="1"/>
      <c r="AW27" s="1"/>
      <c r="AX27" s="1"/>
      <c r="AY27" s="1"/>
    </row>
    <row r="28" spans="1:51" ht="15" x14ac:dyDescent="0.25">
      <c r="A28" s="110">
        <f>YampaRiverInflow.TotalOutflow!A28</f>
        <v>46082</v>
      </c>
      <c r="B28" s="215"/>
      <c r="C28" s="207">
        <v>43.176000000000002</v>
      </c>
      <c r="D28" s="219">
        <v>43.176000000000002</v>
      </c>
      <c r="E28" s="8">
        <v>224.96581</v>
      </c>
      <c r="F28" s="8">
        <v>44.835190000000004</v>
      </c>
      <c r="G28" s="8">
        <v>177.33817000000002</v>
      </c>
      <c r="H28" s="8">
        <v>-56.693550000000002</v>
      </c>
      <c r="I28" s="8">
        <v>37.615089999999995</v>
      </c>
      <c r="J28" s="8">
        <v>83.826080000000005</v>
      </c>
      <c r="K28" s="8">
        <v>-9.628680000000001</v>
      </c>
      <c r="L28" s="8">
        <v>-8.9868500000000004</v>
      </c>
      <c r="M28" s="8">
        <v>31.59817</v>
      </c>
      <c r="N28" s="8">
        <v>-31.764150000000001</v>
      </c>
      <c r="O28" s="8">
        <v>8.1977799999999998</v>
      </c>
      <c r="P28" s="8">
        <v>-4.6275300000000001</v>
      </c>
      <c r="Q28" s="8">
        <v>107.54282000000001</v>
      </c>
      <c r="R28" s="8">
        <v>18.535509999999999</v>
      </c>
      <c r="S28" s="8">
        <v>-8.2876000000000012</v>
      </c>
      <c r="T28" s="8">
        <v>9.9111000000000011</v>
      </c>
      <c r="U28" s="8">
        <v>-22.678090000000001</v>
      </c>
      <c r="V28" s="8">
        <v>14.65991</v>
      </c>
      <c r="W28" s="8">
        <v>17.707439999999998</v>
      </c>
      <c r="X28" s="8">
        <v>9.1945100000000011</v>
      </c>
      <c r="Y28" s="8">
        <v>12.195319999999999</v>
      </c>
      <c r="Z28" s="8">
        <v>-13.04682</v>
      </c>
      <c r="AA28" s="8">
        <v>5.0683699999999998</v>
      </c>
      <c r="AB28" s="8">
        <v>-22.833819999999999</v>
      </c>
      <c r="AC28" s="8">
        <v>21.36993</v>
      </c>
      <c r="AD28" s="8">
        <v>4.0066199999999998</v>
      </c>
      <c r="AE28" s="8">
        <v>64.574950000000001</v>
      </c>
      <c r="AF28" s="8">
        <v>63.134869999999999</v>
      </c>
      <c r="AG28" s="8">
        <v>61.180317783398927</v>
      </c>
      <c r="AH28" s="8">
        <v>128.26726604236279</v>
      </c>
      <c r="AI28" s="7"/>
      <c r="AJ28" s="7"/>
      <c r="AK28" s="7"/>
      <c r="AL28" s="7"/>
      <c r="AM28" s="7"/>
      <c r="AN28" s="1"/>
      <c r="AO28" s="1"/>
      <c r="AP28" s="1"/>
      <c r="AQ28" s="1"/>
      <c r="AR28" s="1"/>
      <c r="AS28" s="1"/>
      <c r="AT28" s="1"/>
      <c r="AU28" s="1"/>
      <c r="AV28" s="1"/>
      <c r="AW28" s="1"/>
      <c r="AX28" s="1"/>
      <c r="AY28" s="1"/>
    </row>
    <row r="29" spans="1:51" ht="15" x14ac:dyDescent="0.25">
      <c r="A29" s="110">
        <f>YampaRiverInflow.TotalOutflow!A29</f>
        <v>46113</v>
      </c>
      <c r="B29" s="215"/>
      <c r="C29" s="207">
        <v>33.923999999999999</v>
      </c>
      <c r="D29" s="219">
        <v>33.923999999999999</v>
      </c>
      <c r="E29" s="8">
        <v>159.47320999999999</v>
      </c>
      <c r="F29" s="8">
        <v>29.552319999999998</v>
      </c>
      <c r="G29" s="8">
        <v>81.07553999999999</v>
      </c>
      <c r="H29" s="8">
        <v>86.656300000000002</v>
      </c>
      <c r="I29" s="8">
        <v>38.537150000000004</v>
      </c>
      <c r="J29" s="8">
        <v>88.094770000000011</v>
      </c>
      <c r="K29" s="8">
        <v>-55.505400000000002</v>
      </c>
      <c r="L29" s="8">
        <v>-25.224409999999999</v>
      </c>
      <c r="M29" s="8">
        <v>-11.06203</v>
      </c>
      <c r="N29" s="8">
        <v>-40.472319999999996</v>
      </c>
      <c r="O29" s="8">
        <v>-8.5150300000000012</v>
      </c>
      <c r="P29" s="8">
        <v>5.4860100000000003</v>
      </c>
      <c r="Q29" s="8">
        <v>89.623949999999994</v>
      </c>
      <c r="R29" s="8">
        <v>5.5964700000000001</v>
      </c>
      <c r="S29" s="8">
        <v>-13.982229999999999</v>
      </c>
      <c r="T29" s="8">
        <v>-5.7306000000000008</v>
      </c>
      <c r="U29" s="8">
        <v>-15.20013</v>
      </c>
      <c r="V29" s="8">
        <v>34.876040000000003</v>
      </c>
      <c r="W29" s="8">
        <v>71.3001</v>
      </c>
      <c r="X29" s="8">
        <v>20.61309</v>
      </c>
      <c r="Y29" s="8">
        <v>9.5076800000000006</v>
      </c>
      <c r="Z29" s="8">
        <v>-18.428540000000002</v>
      </c>
      <c r="AA29" s="8">
        <v>-11.481530000000001</v>
      </c>
      <c r="AB29" s="8">
        <v>17.488060000000001</v>
      </c>
      <c r="AC29" s="8">
        <v>42.204129999999999</v>
      </c>
      <c r="AD29" s="8">
        <v>-16.627680000000002</v>
      </c>
      <c r="AE29" s="8">
        <v>57.904980000000002</v>
      </c>
      <c r="AF29" s="8">
        <v>18.792390000000001</v>
      </c>
      <c r="AG29" s="8">
        <v>27.715374733300219</v>
      </c>
      <c r="AH29" s="8">
        <v>73.575185829979745</v>
      </c>
      <c r="AI29" s="7"/>
      <c r="AJ29" s="7"/>
      <c r="AK29" s="7"/>
      <c r="AL29" s="7"/>
      <c r="AM29" s="7"/>
      <c r="AN29" s="1"/>
      <c r="AO29" s="1"/>
      <c r="AP29" s="1"/>
      <c r="AQ29" s="1"/>
      <c r="AR29" s="1"/>
      <c r="AS29" s="1"/>
      <c r="AT29" s="1"/>
      <c r="AU29" s="1"/>
      <c r="AV29" s="1"/>
      <c r="AW29" s="1"/>
      <c r="AX29" s="1"/>
      <c r="AY29" s="1"/>
    </row>
    <row r="30" spans="1:51" ht="15" x14ac:dyDescent="0.25">
      <c r="A30" s="110">
        <f>YampaRiverInflow.TotalOutflow!A30</f>
        <v>46143</v>
      </c>
      <c r="B30" s="215"/>
      <c r="C30" s="207">
        <v>25.963000000000001</v>
      </c>
      <c r="D30" s="219">
        <v>25.963000000000001</v>
      </c>
      <c r="E30" s="8">
        <v>122.22750000000001</v>
      </c>
      <c r="F30" s="8">
        <v>45.130360000000003</v>
      </c>
      <c r="G30" s="8">
        <v>144.82448000000002</v>
      </c>
      <c r="H30" s="8">
        <v>15.857620000000001</v>
      </c>
      <c r="I30" s="8">
        <v>26.527619999999999</v>
      </c>
      <c r="J30" s="8">
        <v>112.01666</v>
      </c>
      <c r="K30" s="8">
        <v>5.9267599999999998</v>
      </c>
      <c r="L30" s="8">
        <v>-7.9631999999999996</v>
      </c>
      <c r="M30" s="8">
        <v>-10.182930000000001</v>
      </c>
      <c r="N30" s="8">
        <v>-18.910119999999999</v>
      </c>
      <c r="O30" s="8">
        <v>-5.1637899999999997</v>
      </c>
      <c r="P30" s="8">
        <v>4.8523900000000006</v>
      </c>
      <c r="Q30" s="8">
        <v>136.5727</v>
      </c>
      <c r="R30" s="8">
        <v>-17.06551</v>
      </c>
      <c r="S30" s="8">
        <v>-25.80247</v>
      </c>
      <c r="T30" s="8">
        <v>13.146979999999999</v>
      </c>
      <c r="U30" s="8">
        <v>9.7264300000000006</v>
      </c>
      <c r="V30" s="8">
        <v>41.096609999999998</v>
      </c>
      <c r="W30" s="8">
        <v>63.824849999999998</v>
      </c>
      <c r="X30" s="8">
        <v>-6.9918699999999996</v>
      </c>
      <c r="Y30" s="8">
        <v>0.73799999999999999</v>
      </c>
      <c r="Z30" s="8">
        <v>-18.297540000000001</v>
      </c>
      <c r="AA30" s="8">
        <v>-12.214030000000001</v>
      </c>
      <c r="AB30" s="8">
        <v>9.0859300000000012</v>
      </c>
      <c r="AC30" s="8">
        <v>5.1340200000000005</v>
      </c>
      <c r="AD30" s="8">
        <v>-29.088660000000001</v>
      </c>
      <c r="AE30" s="8">
        <v>48.692149999999998</v>
      </c>
      <c r="AF30" s="8">
        <v>-11.59253</v>
      </c>
      <c r="AG30" s="8">
        <v>13.941845357980599</v>
      </c>
      <c r="AH30" s="8">
        <v>50.616735034495079</v>
      </c>
      <c r="AI30" s="7"/>
      <c r="AJ30" s="7"/>
      <c r="AK30" s="7"/>
      <c r="AL30" s="7"/>
      <c r="AM30" s="7"/>
      <c r="AN30" s="1"/>
      <c r="AO30" s="1"/>
      <c r="AP30" s="1"/>
      <c r="AQ30" s="1"/>
      <c r="AR30" s="1"/>
      <c r="AS30" s="1"/>
      <c r="AT30" s="1"/>
      <c r="AU30" s="1"/>
      <c r="AV30" s="1"/>
      <c r="AW30" s="1"/>
      <c r="AX30" s="1"/>
      <c r="AY30" s="1"/>
    </row>
    <row r="31" spans="1:51" ht="15" x14ac:dyDescent="0.25">
      <c r="A31" s="110">
        <f>YampaRiverInflow.TotalOutflow!A31</f>
        <v>46174</v>
      </c>
      <c r="B31" s="215"/>
      <c r="C31" s="207">
        <v>-13.958</v>
      </c>
      <c r="D31" s="219">
        <v>-13.958</v>
      </c>
      <c r="E31" s="8">
        <v>11.42347</v>
      </c>
      <c r="F31" s="8">
        <v>-1.8183699999999998</v>
      </c>
      <c r="G31" s="8">
        <v>48.385210000000001</v>
      </c>
      <c r="H31" s="8">
        <v>10.9796</v>
      </c>
      <c r="I31" s="8">
        <v>-16.415560000000003</v>
      </c>
      <c r="J31" s="8">
        <v>59.579190000000004</v>
      </c>
      <c r="K31" s="8">
        <v>20.131820000000001</v>
      </c>
      <c r="L31" s="8">
        <v>-1.8760000000000002E-2</v>
      </c>
      <c r="M31" s="8">
        <v>-40.888860000000001</v>
      </c>
      <c r="N31" s="8">
        <v>-24.57798</v>
      </c>
      <c r="O31" s="8">
        <v>-41.014429999999997</v>
      </c>
      <c r="P31" s="8">
        <v>-32.649230000000003</v>
      </c>
      <c r="Q31" s="8">
        <v>31.118189999999998</v>
      </c>
      <c r="R31" s="8">
        <v>-16.25863</v>
      </c>
      <c r="S31" s="8">
        <v>-29.007360000000002</v>
      </c>
      <c r="T31" s="8">
        <v>15.05063</v>
      </c>
      <c r="U31" s="8">
        <v>-28.113409999999998</v>
      </c>
      <c r="V31" s="8">
        <v>-6.2963900000000006</v>
      </c>
      <c r="W31" s="8">
        <v>35.037300000000002</v>
      </c>
      <c r="X31" s="8">
        <v>-16.40408</v>
      </c>
      <c r="Y31" s="8">
        <v>-27.575620000000001</v>
      </c>
      <c r="Z31" s="8">
        <v>-23.976099999999999</v>
      </c>
      <c r="AA31" s="8">
        <v>-8.1685800000000004</v>
      </c>
      <c r="AB31" s="8">
        <v>-18.756529999999998</v>
      </c>
      <c r="AC31" s="8">
        <v>-18.879729999999999</v>
      </c>
      <c r="AD31" s="8">
        <v>-18.7621</v>
      </c>
      <c r="AE31" s="8">
        <v>4.9375299999999998</v>
      </c>
      <c r="AF31" s="8">
        <v>-14.283790000000002</v>
      </c>
      <c r="AG31" s="8">
        <v>78.656605207787052</v>
      </c>
      <c r="AH31" s="8">
        <v>0.79443608718219216</v>
      </c>
      <c r="AI31" s="7"/>
      <c r="AJ31" s="7"/>
      <c r="AK31" s="7"/>
      <c r="AL31" s="7"/>
      <c r="AM31" s="7"/>
      <c r="AN31" s="1"/>
      <c r="AO31" s="1"/>
      <c r="AP31" s="1"/>
      <c r="AQ31" s="1"/>
      <c r="AR31" s="1"/>
      <c r="AS31" s="1"/>
      <c r="AT31" s="1"/>
      <c r="AU31" s="1"/>
      <c r="AV31" s="1"/>
      <c r="AW31" s="1"/>
      <c r="AX31" s="1"/>
      <c r="AY31" s="1"/>
    </row>
    <row r="32" spans="1:51" ht="15" x14ac:dyDescent="0.25">
      <c r="A32" s="110">
        <f>YampaRiverInflow.TotalOutflow!A32</f>
        <v>46204</v>
      </c>
      <c r="B32" s="215"/>
      <c r="C32" s="207">
        <v>-3.044</v>
      </c>
      <c r="D32" s="219">
        <v>-3.044</v>
      </c>
      <c r="E32" s="8">
        <v>-8.3493899999999996</v>
      </c>
      <c r="F32" s="8">
        <v>20.232430000000001</v>
      </c>
      <c r="G32" s="8">
        <v>30.843540000000001</v>
      </c>
      <c r="H32" s="8">
        <v>41.040230000000001</v>
      </c>
      <c r="I32" s="8">
        <v>14.490680000000001</v>
      </c>
      <c r="J32" s="8">
        <v>75.778990000000007</v>
      </c>
      <c r="K32" s="8">
        <v>65.886160000000004</v>
      </c>
      <c r="L32" s="8">
        <v>-49.466929999999998</v>
      </c>
      <c r="M32" s="8">
        <v>-38.095980000000004</v>
      </c>
      <c r="N32" s="8">
        <v>-9.229239999999999</v>
      </c>
      <c r="O32" s="8">
        <v>-13.51318</v>
      </c>
      <c r="P32" s="8">
        <v>-26.592950000000002</v>
      </c>
      <c r="Q32" s="8">
        <v>24.434360000000002</v>
      </c>
      <c r="R32" s="8">
        <v>-13.056049999999999</v>
      </c>
      <c r="S32" s="8">
        <v>-8.1851199999999995</v>
      </c>
      <c r="T32" s="8">
        <v>-2.57158</v>
      </c>
      <c r="U32" s="8">
        <v>-30.264680000000002</v>
      </c>
      <c r="V32" s="8">
        <v>-36.50526</v>
      </c>
      <c r="W32" s="8">
        <v>7.3666599999999995</v>
      </c>
      <c r="X32" s="8">
        <v>20.909459999999999</v>
      </c>
      <c r="Y32" s="8">
        <v>21.97174</v>
      </c>
      <c r="Z32" s="8">
        <v>-3.3679099999999997</v>
      </c>
      <c r="AA32" s="8">
        <v>5.8490699999999993</v>
      </c>
      <c r="AB32" s="8">
        <v>18.370330000000003</v>
      </c>
      <c r="AC32" s="8">
        <v>18.507080000000002</v>
      </c>
      <c r="AD32" s="8">
        <v>26.724900000000002</v>
      </c>
      <c r="AE32" s="8">
        <v>-54.714529999999996</v>
      </c>
      <c r="AF32" s="8">
        <v>-25.463419999999999</v>
      </c>
      <c r="AG32" s="8">
        <v>-6.2687281740997962</v>
      </c>
      <c r="AH32" s="8">
        <v>27.797003253292672</v>
      </c>
      <c r="AI32" s="7"/>
      <c r="AJ32" s="7"/>
      <c r="AK32" s="7"/>
      <c r="AL32" s="7"/>
      <c r="AM32" s="7"/>
      <c r="AN32" s="1"/>
      <c r="AO32" s="1"/>
      <c r="AP32" s="1"/>
      <c r="AQ32" s="1"/>
      <c r="AR32" s="1"/>
      <c r="AS32" s="1"/>
      <c r="AT32" s="1"/>
      <c r="AU32" s="1"/>
      <c r="AV32" s="1"/>
      <c r="AW32" s="1"/>
      <c r="AX32" s="1"/>
      <c r="AY32" s="1"/>
    </row>
    <row r="33" spans="1:51" ht="15" x14ac:dyDescent="0.25">
      <c r="A33" s="110">
        <f>YampaRiverInflow.TotalOutflow!A33</f>
        <v>46235</v>
      </c>
      <c r="B33" s="215"/>
      <c r="C33" s="207">
        <v>26.436</v>
      </c>
      <c r="D33" s="219">
        <v>26.436</v>
      </c>
      <c r="E33" s="8">
        <v>85.919169999999994</v>
      </c>
      <c r="F33" s="8">
        <v>47.941989999999997</v>
      </c>
      <c r="G33" s="8">
        <v>32.843679999999999</v>
      </c>
      <c r="H33" s="8">
        <v>9.41737</v>
      </c>
      <c r="I33" s="8">
        <v>73.407210000000006</v>
      </c>
      <c r="J33" s="8">
        <v>56.459800000000001</v>
      </c>
      <c r="K33" s="8">
        <v>48.113410000000002</v>
      </c>
      <c r="L33" s="8">
        <v>12.67862</v>
      </c>
      <c r="M33" s="8">
        <v>24.742099999999997</v>
      </c>
      <c r="N33" s="8">
        <v>-3.3823099999999999</v>
      </c>
      <c r="O33" s="8">
        <v>40.45872</v>
      </c>
      <c r="P33" s="8">
        <v>7.9324300000000001</v>
      </c>
      <c r="Q33" s="8">
        <v>46.411089999999994</v>
      </c>
      <c r="R33" s="8">
        <v>6.7395899999999997</v>
      </c>
      <c r="S33" s="8">
        <v>17.925740000000001</v>
      </c>
      <c r="T33" s="8">
        <v>17.421220000000002</v>
      </c>
      <c r="U33" s="8">
        <v>-3.9880599999999999</v>
      </c>
      <c r="V33" s="8">
        <v>-1.2442899999999999</v>
      </c>
      <c r="W33" s="8">
        <v>21.964880000000001</v>
      </c>
      <c r="X33" s="8">
        <v>75.510499999999993</v>
      </c>
      <c r="Y33" s="8">
        <v>37.568370000000002</v>
      </c>
      <c r="Z33" s="8">
        <v>42.03425</v>
      </c>
      <c r="AA33" s="8">
        <v>42.976790000000001</v>
      </c>
      <c r="AB33" s="8">
        <v>38.019089999999998</v>
      </c>
      <c r="AC33" s="8">
        <v>12.330110000000001</v>
      </c>
      <c r="AD33" s="8">
        <v>11.853590000000001</v>
      </c>
      <c r="AE33" s="8">
        <v>-10.878549999999999</v>
      </c>
      <c r="AF33" s="8">
        <v>0.28339999999999999</v>
      </c>
      <c r="AG33" s="8">
        <v>51.813121174655578</v>
      </c>
      <c r="AH33" s="8">
        <v>55.485192829981116</v>
      </c>
      <c r="AI33" s="7"/>
      <c r="AJ33" s="7"/>
      <c r="AK33" s="7"/>
      <c r="AL33" s="7"/>
      <c r="AM33" s="7"/>
      <c r="AN33" s="1"/>
      <c r="AO33" s="1"/>
      <c r="AP33" s="1"/>
      <c r="AQ33" s="1"/>
      <c r="AR33" s="1"/>
      <c r="AS33" s="1"/>
      <c r="AT33" s="1"/>
      <c r="AU33" s="1"/>
      <c r="AV33" s="1"/>
      <c r="AW33" s="1"/>
      <c r="AX33" s="1"/>
      <c r="AY33" s="1"/>
    </row>
    <row r="34" spans="1:51" ht="15" x14ac:dyDescent="0.25">
      <c r="A34" s="110">
        <f>YampaRiverInflow.TotalOutflow!A34</f>
        <v>46266</v>
      </c>
      <c r="B34" s="215"/>
      <c r="C34" s="207">
        <v>31.510999999999999</v>
      </c>
      <c r="D34" s="219">
        <v>31.510999999999999</v>
      </c>
      <c r="E34" s="8">
        <v>71.455939999999998</v>
      </c>
      <c r="F34" s="8">
        <v>58.154240000000001</v>
      </c>
      <c r="G34" s="8">
        <v>42.169260000000001</v>
      </c>
      <c r="H34" s="8">
        <v>18.811229999999998</v>
      </c>
      <c r="I34" s="8">
        <v>37.728870000000001</v>
      </c>
      <c r="J34" s="8">
        <v>102.28238999999999</v>
      </c>
      <c r="K34" s="8">
        <v>63.219099999999997</v>
      </c>
      <c r="L34" s="8">
        <v>-1.1670799999999999</v>
      </c>
      <c r="M34" s="8">
        <v>27.992830000000001</v>
      </c>
      <c r="N34" s="8">
        <v>55.190280000000001</v>
      </c>
      <c r="O34" s="8">
        <v>32.140479999999997</v>
      </c>
      <c r="P34" s="8">
        <v>31.014310000000002</v>
      </c>
      <c r="Q34" s="8">
        <v>29.221220000000002</v>
      </c>
      <c r="R34" s="8">
        <v>-5.8577599999999999</v>
      </c>
      <c r="S34" s="8">
        <v>13.77566</v>
      </c>
      <c r="T34" s="8">
        <v>20.98864</v>
      </c>
      <c r="U34" s="8">
        <v>9.6280200000000011</v>
      </c>
      <c r="V34" s="8">
        <v>25.324290000000001</v>
      </c>
      <c r="W34" s="8">
        <v>17.578880000000002</v>
      </c>
      <c r="X34" s="8">
        <v>49.973109999999998</v>
      </c>
      <c r="Y34" s="8">
        <v>68.102980000000002</v>
      </c>
      <c r="Z34" s="8">
        <v>84.069659999999999</v>
      </c>
      <c r="AA34" s="8">
        <v>26.646470000000001</v>
      </c>
      <c r="AB34" s="8">
        <v>42.182259999999999</v>
      </c>
      <c r="AC34" s="8">
        <v>36.151679999999999</v>
      </c>
      <c r="AD34" s="8">
        <v>18.166060000000002</v>
      </c>
      <c r="AE34" s="8">
        <v>17.873080000000002</v>
      </c>
      <c r="AF34" s="8">
        <v>4.9049300000000002</v>
      </c>
      <c r="AG34" s="8">
        <v>64.526982142959554</v>
      </c>
      <c r="AH34" s="8">
        <v>64.196070820739521</v>
      </c>
      <c r="AI34" s="7"/>
      <c r="AJ34" s="7"/>
      <c r="AK34" s="7"/>
      <c r="AL34" s="7"/>
      <c r="AM34" s="7"/>
      <c r="AN34" s="1"/>
      <c r="AO34" s="1"/>
      <c r="AP34" s="1"/>
      <c r="AQ34" s="1"/>
      <c r="AR34" s="1"/>
      <c r="AS34" s="1"/>
      <c r="AT34" s="1"/>
      <c r="AU34" s="1"/>
      <c r="AV34" s="1"/>
      <c r="AW34" s="1"/>
      <c r="AX34" s="1"/>
      <c r="AY34" s="1"/>
    </row>
    <row r="35" spans="1:51" ht="15" x14ac:dyDescent="0.25">
      <c r="A35" s="110">
        <f>YampaRiverInflow.TotalOutflow!A35</f>
        <v>46296</v>
      </c>
      <c r="B35" s="215"/>
      <c r="C35" s="207">
        <v>14.821</v>
      </c>
      <c r="D35" s="219">
        <v>14.821</v>
      </c>
      <c r="E35" s="8">
        <v>44.385730000000002</v>
      </c>
      <c r="F35" s="8">
        <v>47.589800000000004</v>
      </c>
      <c r="G35" s="8">
        <v>34.997630000000001</v>
      </c>
      <c r="H35" s="8">
        <v>11.211030000000001</v>
      </c>
      <c r="I35" s="8">
        <v>19.502970000000001</v>
      </c>
      <c r="J35" s="8">
        <v>54.718679999999999</v>
      </c>
      <c r="K35" s="8">
        <v>17.3261</v>
      </c>
      <c r="L35" s="8">
        <v>33.096730000000001</v>
      </c>
      <c r="M35" s="8">
        <v>7.0241199999999999</v>
      </c>
      <c r="N35" s="8">
        <v>38.168879999999994</v>
      </c>
      <c r="O35" s="8">
        <v>-0.32697000000000004</v>
      </c>
      <c r="P35" s="8">
        <v>84.070039999999992</v>
      </c>
      <c r="Q35" s="8">
        <v>20.03706</v>
      </c>
      <c r="R35" s="8">
        <v>40.291160000000005</v>
      </c>
      <c r="S35" s="8">
        <v>11.96547</v>
      </c>
      <c r="T35" s="8">
        <v>9.7060499999999994</v>
      </c>
      <c r="U35" s="8">
        <v>-4.8878300000000001</v>
      </c>
      <c r="V35" s="8">
        <v>42.031129999999997</v>
      </c>
      <c r="W35" s="8">
        <v>22.63785</v>
      </c>
      <c r="X35" s="8">
        <v>39.329860000000004</v>
      </c>
      <c r="Y35" s="8">
        <v>28.046230000000001</v>
      </c>
      <c r="Z35" s="8">
        <v>21.405650000000001</v>
      </c>
      <c r="AA35" s="8">
        <v>63.749839999999999</v>
      </c>
      <c r="AB35" s="8">
        <v>50.552589999999995</v>
      </c>
      <c r="AC35" s="8">
        <v>35.498150000000003</v>
      </c>
      <c r="AD35" s="8">
        <v>22.665689999999998</v>
      </c>
      <c r="AE35" s="8">
        <v>13.309760000000001</v>
      </c>
      <c r="AF35" s="8">
        <v>-5.9156000000000004</v>
      </c>
      <c r="AG35" s="8">
        <v>26.268479665397614</v>
      </c>
      <c r="AH35" s="8">
        <v>76.404177790335339</v>
      </c>
      <c r="AI35" s="7"/>
      <c r="AJ35" s="7"/>
      <c r="AK35" s="7"/>
      <c r="AL35" s="7"/>
      <c r="AM35" s="7"/>
      <c r="AN35" s="1"/>
      <c r="AO35" s="1"/>
      <c r="AP35" s="1"/>
      <c r="AQ35" s="1"/>
      <c r="AR35" s="1"/>
      <c r="AS35" s="1"/>
      <c r="AT35" s="1"/>
      <c r="AU35" s="1"/>
      <c r="AV35" s="1"/>
      <c r="AW35" s="1"/>
      <c r="AX35" s="1"/>
      <c r="AY35" s="1"/>
    </row>
    <row r="36" spans="1:51" ht="15" x14ac:dyDescent="0.25">
      <c r="A36" s="110">
        <f>YampaRiverInflow.TotalOutflow!A36</f>
        <v>46327</v>
      </c>
      <c r="B36" s="215"/>
      <c r="C36" s="207">
        <v>28.152000000000001</v>
      </c>
      <c r="D36" s="219">
        <v>28.152000000000001</v>
      </c>
      <c r="E36" s="8">
        <v>54.319510000000001</v>
      </c>
      <c r="F36" s="8">
        <v>11.286760000000001</v>
      </c>
      <c r="G36" s="8">
        <v>42.111879999999999</v>
      </c>
      <c r="H36" s="8">
        <v>49.319809999999997</v>
      </c>
      <c r="I36" s="8">
        <v>62.6631</v>
      </c>
      <c r="J36" s="8">
        <v>57.306669999999997</v>
      </c>
      <c r="K36" s="8">
        <v>20.52073</v>
      </c>
      <c r="L36" s="8">
        <v>2.0303399999999998</v>
      </c>
      <c r="M36" s="8">
        <v>10.25154</v>
      </c>
      <c r="N36" s="8">
        <v>11.652959999999998</v>
      </c>
      <c r="O36" s="8">
        <v>18.590709999999998</v>
      </c>
      <c r="P36" s="8">
        <v>93.237679999999997</v>
      </c>
      <c r="Q36" s="8">
        <v>8.5751200000000001</v>
      </c>
      <c r="R36" s="8">
        <v>14.65644</v>
      </c>
      <c r="S36" s="8">
        <v>33.630459999999999</v>
      </c>
      <c r="T36" s="8">
        <v>27.760300000000001</v>
      </c>
      <c r="U36" s="8">
        <v>11.286379999999999</v>
      </c>
      <c r="V36" s="8">
        <v>-14.38903</v>
      </c>
      <c r="W36" s="8">
        <v>11.00366</v>
      </c>
      <c r="X36" s="8">
        <v>30.656770000000002</v>
      </c>
      <c r="Y36" s="8">
        <v>78.433350000000004</v>
      </c>
      <c r="Z36" s="8">
        <v>20.926279999999998</v>
      </c>
      <c r="AA36" s="8">
        <v>17.11955</v>
      </c>
      <c r="AB36" s="8">
        <v>49.568680000000001</v>
      </c>
      <c r="AC36" s="8">
        <v>30.38326</v>
      </c>
      <c r="AD36" s="8">
        <v>41.949339999999999</v>
      </c>
      <c r="AE36" s="8">
        <v>90.300280000000001</v>
      </c>
      <c r="AF36" s="8">
        <v>25.237020000000001</v>
      </c>
      <c r="AG36" s="8">
        <v>26.017717809976254</v>
      </c>
      <c r="AH36" s="8">
        <v>42.795492049736886</v>
      </c>
      <c r="AI36" s="7"/>
      <c r="AJ36" s="7"/>
      <c r="AK36" s="7"/>
      <c r="AL36" s="7"/>
      <c r="AM36" s="7"/>
      <c r="AN36" s="1"/>
      <c r="AO36" s="1"/>
      <c r="AP36" s="1"/>
      <c r="AQ36" s="1"/>
      <c r="AR36" s="1"/>
      <c r="AS36" s="1"/>
      <c r="AT36" s="1"/>
      <c r="AU36" s="1"/>
      <c r="AV36" s="1"/>
      <c r="AW36" s="1"/>
      <c r="AX36" s="1"/>
      <c r="AY36" s="1"/>
    </row>
    <row r="37" spans="1:51" ht="15" x14ac:dyDescent="0.25">
      <c r="A37" s="110">
        <f>YampaRiverInflow.TotalOutflow!A37</f>
        <v>46357</v>
      </c>
      <c r="B37" s="215"/>
      <c r="C37" s="207">
        <v>44.735999999999997</v>
      </c>
      <c r="D37" s="219">
        <v>44.735999999999997</v>
      </c>
      <c r="E37" s="8">
        <v>57.228949999999998</v>
      </c>
      <c r="F37" s="8">
        <v>76.772750000000002</v>
      </c>
      <c r="G37" s="8">
        <v>23.632810000000003</v>
      </c>
      <c r="H37" s="8">
        <v>26.613599999999998</v>
      </c>
      <c r="I37" s="8">
        <v>20.40418</v>
      </c>
      <c r="J37" s="8">
        <v>6.7861099999999999</v>
      </c>
      <c r="K37" s="8">
        <v>7.0875000000000004</v>
      </c>
      <c r="L37" s="8">
        <v>18.854099999999999</v>
      </c>
      <c r="M37" s="8">
        <v>35.589959999999998</v>
      </c>
      <c r="N37" s="8">
        <v>26.338159999999998</v>
      </c>
      <c r="O37" s="8">
        <v>20.191050000000001</v>
      </c>
      <c r="P37" s="8">
        <v>74.97139</v>
      </c>
      <c r="Q37" s="8">
        <v>11.51708</v>
      </c>
      <c r="R37" s="8">
        <v>-4.6183199999999998</v>
      </c>
      <c r="S37" s="8">
        <v>27.153869999999998</v>
      </c>
      <c r="T37" s="8">
        <v>22.050689999999999</v>
      </c>
      <c r="U37" s="8">
        <v>10.000299999999999</v>
      </c>
      <c r="V37" s="8">
        <v>200.48664000000002</v>
      </c>
      <c r="W37" s="8">
        <v>49.498660000000001</v>
      </c>
      <c r="X37" s="8">
        <v>30.962709999999998</v>
      </c>
      <c r="Y37" s="8">
        <v>25.01275</v>
      </c>
      <c r="Z37" s="8">
        <v>10.133760000000001</v>
      </c>
      <c r="AA37" s="8">
        <v>15.85665</v>
      </c>
      <c r="AB37" s="8">
        <v>14.69364</v>
      </c>
      <c r="AC37" s="8">
        <v>24.777099999999997</v>
      </c>
      <c r="AD37" s="8">
        <v>25.998349999999999</v>
      </c>
      <c r="AE37" s="8">
        <v>73.964010000000002</v>
      </c>
      <c r="AF37" s="8">
        <v>39.270139999999998</v>
      </c>
      <c r="AG37" s="8">
        <v>58.229954837951695</v>
      </c>
      <c r="AH37" s="8">
        <v>94.346721745758927</v>
      </c>
      <c r="AI37" s="7"/>
      <c r="AJ37" s="7"/>
      <c r="AK37" s="7"/>
      <c r="AL37" s="7"/>
      <c r="AM37" s="7"/>
      <c r="AN37" s="1"/>
      <c r="AO37" s="1"/>
      <c r="AP37" s="1"/>
      <c r="AQ37" s="1"/>
      <c r="AR37" s="1"/>
      <c r="AS37" s="1"/>
      <c r="AT37" s="1"/>
      <c r="AU37" s="1"/>
      <c r="AV37" s="1"/>
      <c r="AW37" s="1"/>
      <c r="AX37" s="1"/>
      <c r="AY37" s="1"/>
    </row>
    <row r="38" spans="1:51" ht="15" x14ac:dyDescent="0.25">
      <c r="A38" s="110">
        <f>YampaRiverInflow.TotalOutflow!A38</f>
        <v>46388</v>
      </c>
      <c r="B38" s="215"/>
      <c r="C38" s="207">
        <v>45.383000000000003</v>
      </c>
      <c r="D38" s="219">
        <v>45.383000000000003</v>
      </c>
      <c r="E38" s="8">
        <v>68.707340000000002</v>
      </c>
      <c r="F38" s="8">
        <v>147.14017999999999</v>
      </c>
      <c r="G38" s="8">
        <v>12.95735</v>
      </c>
      <c r="H38" s="8">
        <v>43.173999999999999</v>
      </c>
      <c r="I38" s="8">
        <v>43.572859999999999</v>
      </c>
      <c r="J38" s="8">
        <v>40.911610000000003</v>
      </c>
      <c r="K38" s="8">
        <v>13.873209999999998</v>
      </c>
      <c r="L38" s="8">
        <v>43.65607</v>
      </c>
      <c r="M38" s="8">
        <v>8.8752700000000004</v>
      </c>
      <c r="N38" s="8">
        <v>27.946300000000001</v>
      </c>
      <c r="O38" s="8">
        <v>3.3895900000000001</v>
      </c>
      <c r="P38" s="8">
        <v>303.37369000000001</v>
      </c>
      <c r="Q38" s="8">
        <v>12.219719999999999</v>
      </c>
      <c r="R38" s="8">
        <v>-9.3584500000000013</v>
      </c>
      <c r="S38" s="8">
        <v>28.872540000000001</v>
      </c>
      <c r="T38" s="8">
        <v>4.9805900000000003</v>
      </c>
      <c r="U38" s="8">
        <v>53.234699999999997</v>
      </c>
      <c r="V38" s="8">
        <v>36.51267</v>
      </c>
      <c r="W38" s="8">
        <v>15.039200000000001</v>
      </c>
      <c r="X38" s="8">
        <v>13.099450000000001</v>
      </c>
      <c r="Y38" s="8">
        <v>6.7984099999999996</v>
      </c>
      <c r="Z38" s="8">
        <v>21.993320000000001</v>
      </c>
      <c r="AA38" s="8">
        <v>41.238190000000003</v>
      </c>
      <c r="AB38" s="8">
        <v>58.881329999999998</v>
      </c>
      <c r="AC38" s="8">
        <v>49.533120000000004</v>
      </c>
      <c r="AD38" s="8">
        <v>48.656099999999995</v>
      </c>
      <c r="AE38" s="8">
        <v>36.149560000000001</v>
      </c>
      <c r="AF38" s="8">
        <v>28.502187496324908</v>
      </c>
      <c r="AG38" s="8">
        <v>66.377511872836507</v>
      </c>
      <c r="AH38" s="8">
        <v>211.12333447291081</v>
      </c>
      <c r="AI38" s="7"/>
      <c r="AJ38" s="7"/>
      <c r="AK38" s="7"/>
      <c r="AL38" s="7"/>
      <c r="AM38" s="7"/>
      <c r="AN38" s="1"/>
      <c r="AO38" s="1"/>
      <c r="AP38" s="1"/>
      <c r="AQ38" s="1"/>
      <c r="AR38" s="1"/>
      <c r="AS38" s="1"/>
      <c r="AT38" s="1"/>
      <c r="AU38" s="1"/>
      <c r="AV38" s="1"/>
      <c r="AW38" s="1"/>
      <c r="AX38" s="1"/>
      <c r="AY38" s="1"/>
    </row>
    <row r="39" spans="1:51" ht="15" x14ac:dyDescent="0.25">
      <c r="A39" s="110">
        <f>YampaRiverInflow.TotalOutflow!A39</f>
        <v>46419</v>
      </c>
      <c r="B39" s="215"/>
      <c r="C39" s="207">
        <v>24.052</v>
      </c>
      <c r="D39" s="219">
        <v>24.052</v>
      </c>
      <c r="E39" s="8">
        <v>63.109250000000003</v>
      </c>
      <c r="F39" s="8">
        <v>89.958119999999994</v>
      </c>
      <c r="G39" s="8">
        <v>24.910400000000003</v>
      </c>
      <c r="H39" s="8">
        <v>-4.8160100000000003</v>
      </c>
      <c r="I39" s="8">
        <v>73.336060000000003</v>
      </c>
      <c r="J39" s="8">
        <v>36.586980000000004</v>
      </c>
      <c r="K39" s="8">
        <v>21.691119999999998</v>
      </c>
      <c r="L39" s="8">
        <v>36.689769999999996</v>
      </c>
      <c r="M39" s="8">
        <v>4.0654399999999997</v>
      </c>
      <c r="N39" s="8">
        <v>38.304220000000001</v>
      </c>
      <c r="O39" s="8">
        <v>19.567259999999997</v>
      </c>
      <c r="P39" s="8">
        <v>194.10926000000001</v>
      </c>
      <c r="Q39" s="8">
        <v>10.566690000000001</v>
      </c>
      <c r="R39" s="8">
        <v>18.006209999999999</v>
      </c>
      <c r="S39" s="8">
        <v>42.33981</v>
      </c>
      <c r="T39" s="8">
        <v>29.493419999999997</v>
      </c>
      <c r="U39" s="8">
        <v>57.446640000000002</v>
      </c>
      <c r="V39" s="8">
        <v>36.949750000000002</v>
      </c>
      <c r="W39" s="8">
        <v>19.886479999999999</v>
      </c>
      <c r="X39" s="8">
        <v>30.005659999999999</v>
      </c>
      <c r="Y39" s="8">
        <v>35.553809999999999</v>
      </c>
      <c r="Z39" s="8">
        <v>40.773769999999999</v>
      </c>
      <c r="AA39" s="8">
        <v>31.995979999999999</v>
      </c>
      <c r="AB39" s="8">
        <v>74.449780000000004</v>
      </c>
      <c r="AC39" s="8">
        <v>14.88969</v>
      </c>
      <c r="AD39" s="8">
        <v>39.650980000000004</v>
      </c>
      <c r="AE39" s="8">
        <v>14.91981</v>
      </c>
      <c r="AF39" s="8">
        <v>53.503218596593655</v>
      </c>
      <c r="AG39" s="8">
        <v>97.944624983882534</v>
      </c>
      <c r="AH39" s="8">
        <v>211.27383722176506</v>
      </c>
      <c r="AI39" s="7"/>
      <c r="AJ39" s="7"/>
      <c r="AK39" s="7"/>
      <c r="AL39" s="7"/>
      <c r="AM39" s="7"/>
      <c r="AN39" s="1"/>
      <c r="AO39" s="1"/>
      <c r="AP39" s="1"/>
      <c r="AQ39" s="1"/>
      <c r="AR39" s="1"/>
      <c r="AS39" s="1"/>
      <c r="AT39" s="1"/>
      <c r="AU39" s="1"/>
      <c r="AV39" s="1"/>
      <c r="AW39" s="1"/>
      <c r="AX39" s="1"/>
      <c r="AY39" s="1"/>
    </row>
    <row r="40" spans="1:51" ht="15" x14ac:dyDescent="0.25">
      <c r="A40" s="110">
        <f>YampaRiverInflow.TotalOutflow!A40</f>
        <v>46447</v>
      </c>
      <c r="B40" s="215"/>
      <c r="C40" s="207">
        <v>43.176000000000002</v>
      </c>
      <c r="D40" s="219">
        <v>43.176000000000002</v>
      </c>
      <c r="E40" s="8">
        <v>44.835190000000004</v>
      </c>
      <c r="F40" s="8">
        <v>177.33817000000002</v>
      </c>
      <c r="G40" s="8">
        <v>-56.693550000000002</v>
      </c>
      <c r="H40" s="8">
        <v>37.615089999999995</v>
      </c>
      <c r="I40" s="8">
        <v>83.826080000000005</v>
      </c>
      <c r="J40" s="8">
        <v>-9.628680000000001</v>
      </c>
      <c r="K40" s="8">
        <v>-8.9868500000000004</v>
      </c>
      <c r="L40" s="8">
        <v>31.59817</v>
      </c>
      <c r="M40" s="8">
        <v>-31.764150000000001</v>
      </c>
      <c r="N40" s="8">
        <v>8.1977799999999998</v>
      </c>
      <c r="O40" s="8">
        <v>-4.6275300000000001</v>
      </c>
      <c r="P40" s="8">
        <v>107.54282000000001</v>
      </c>
      <c r="Q40" s="8">
        <v>18.535509999999999</v>
      </c>
      <c r="R40" s="8">
        <v>-8.2876000000000012</v>
      </c>
      <c r="S40" s="8">
        <v>9.9111000000000011</v>
      </c>
      <c r="T40" s="8">
        <v>-22.678090000000001</v>
      </c>
      <c r="U40" s="8">
        <v>14.65991</v>
      </c>
      <c r="V40" s="8">
        <v>17.707439999999998</v>
      </c>
      <c r="W40" s="8">
        <v>9.1945100000000011</v>
      </c>
      <c r="X40" s="8">
        <v>12.195319999999999</v>
      </c>
      <c r="Y40" s="8">
        <v>-13.04682</v>
      </c>
      <c r="Z40" s="8">
        <v>5.0683699999999998</v>
      </c>
      <c r="AA40" s="8">
        <v>-22.833819999999999</v>
      </c>
      <c r="AB40" s="8">
        <v>21.36993</v>
      </c>
      <c r="AC40" s="8">
        <v>4.0066199999999998</v>
      </c>
      <c r="AD40" s="8">
        <v>64.574950000000001</v>
      </c>
      <c r="AE40" s="8">
        <v>63.134869999999999</v>
      </c>
      <c r="AF40" s="8">
        <v>61.180317783398927</v>
      </c>
      <c r="AG40" s="8">
        <v>128.26726604236279</v>
      </c>
      <c r="AH40" s="8">
        <v>224.00764611072893</v>
      </c>
      <c r="AI40" s="7"/>
      <c r="AJ40" s="7"/>
      <c r="AK40" s="7"/>
      <c r="AL40" s="7"/>
      <c r="AM40" s="7"/>
      <c r="AN40" s="1"/>
      <c r="AO40" s="1"/>
      <c r="AP40" s="1"/>
      <c r="AQ40" s="1"/>
      <c r="AR40" s="1"/>
      <c r="AS40" s="1"/>
      <c r="AT40" s="1"/>
      <c r="AU40" s="1"/>
      <c r="AV40" s="1"/>
      <c r="AW40" s="1"/>
      <c r="AX40" s="1"/>
      <c r="AY40" s="1"/>
    </row>
    <row r="41" spans="1:51" ht="15" x14ac:dyDescent="0.25">
      <c r="A41" s="110">
        <f>YampaRiverInflow.TotalOutflow!A41</f>
        <v>46478</v>
      </c>
      <c r="B41" s="215"/>
      <c r="C41" s="207">
        <v>33.923999999999999</v>
      </c>
      <c r="D41" s="219">
        <v>33.923999999999999</v>
      </c>
      <c r="E41" s="8">
        <v>29.552319999999998</v>
      </c>
      <c r="F41" s="8">
        <v>81.07553999999999</v>
      </c>
      <c r="G41" s="8">
        <v>86.656300000000002</v>
      </c>
      <c r="H41" s="8">
        <v>38.537150000000004</v>
      </c>
      <c r="I41" s="8">
        <v>88.094770000000011</v>
      </c>
      <c r="J41" s="8">
        <v>-55.505400000000002</v>
      </c>
      <c r="K41" s="8">
        <v>-25.224409999999999</v>
      </c>
      <c r="L41" s="8">
        <v>-11.06203</v>
      </c>
      <c r="M41" s="8">
        <v>-40.472319999999996</v>
      </c>
      <c r="N41" s="8">
        <v>-8.5150300000000012</v>
      </c>
      <c r="O41" s="8">
        <v>5.4860100000000003</v>
      </c>
      <c r="P41" s="8">
        <v>89.623949999999994</v>
      </c>
      <c r="Q41" s="8">
        <v>5.5964700000000001</v>
      </c>
      <c r="R41" s="8">
        <v>-13.982229999999999</v>
      </c>
      <c r="S41" s="8">
        <v>-5.7306000000000008</v>
      </c>
      <c r="T41" s="8">
        <v>-15.20013</v>
      </c>
      <c r="U41" s="8">
        <v>34.876040000000003</v>
      </c>
      <c r="V41" s="8">
        <v>71.3001</v>
      </c>
      <c r="W41" s="8">
        <v>20.61309</v>
      </c>
      <c r="X41" s="8">
        <v>9.5076800000000006</v>
      </c>
      <c r="Y41" s="8">
        <v>-18.428540000000002</v>
      </c>
      <c r="Z41" s="8">
        <v>-11.481530000000001</v>
      </c>
      <c r="AA41" s="8">
        <v>17.488060000000001</v>
      </c>
      <c r="AB41" s="8">
        <v>42.204129999999999</v>
      </c>
      <c r="AC41" s="8">
        <v>-16.627680000000002</v>
      </c>
      <c r="AD41" s="8">
        <v>57.904980000000002</v>
      </c>
      <c r="AE41" s="8">
        <v>18.792390000000001</v>
      </c>
      <c r="AF41" s="8">
        <v>27.715374733300219</v>
      </c>
      <c r="AG41" s="8">
        <v>73.575185829979745</v>
      </c>
      <c r="AH41" s="8">
        <v>159.09265105449037</v>
      </c>
      <c r="AI41" s="7"/>
      <c r="AJ41" s="7"/>
      <c r="AK41" s="7"/>
      <c r="AL41" s="7"/>
      <c r="AM41" s="7"/>
      <c r="AN41" s="1"/>
      <c r="AO41" s="1"/>
      <c r="AP41" s="1"/>
      <c r="AQ41" s="1"/>
      <c r="AR41" s="1"/>
      <c r="AS41" s="1"/>
      <c r="AT41" s="1"/>
      <c r="AU41" s="1"/>
      <c r="AV41" s="1"/>
      <c r="AW41" s="1"/>
      <c r="AX41" s="1"/>
      <c r="AY41" s="1"/>
    </row>
    <row r="42" spans="1:51" ht="15" x14ac:dyDescent="0.25">
      <c r="A42" s="110">
        <f>YampaRiverInflow.TotalOutflow!A42</f>
        <v>46508</v>
      </c>
      <c r="B42" s="215"/>
      <c r="C42" s="207">
        <v>25.963000000000001</v>
      </c>
      <c r="D42" s="219">
        <v>25.963000000000001</v>
      </c>
      <c r="E42" s="8">
        <v>45.130360000000003</v>
      </c>
      <c r="F42" s="8">
        <v>144.82448000000002</v>
      </c>
      <c r="G42" s="8">
        <v>15.857620000000001</v>
      </c>
      <c r="H42" s="8">
        <v>26.527619999999999</v>
      </c>
      <c r="I42" s="8">
        <v>112.01666</v>
      </c>
      <c r="J42" s="8">
        <v>5.9267599999999998</v>
      </c>
      <c r="K42" s="8">
        <v>-7.9631999999999996</v>
      </c>
      <c r="L42" s="8">
        <v>-10.182930000000001</v>
      </c>
      <c r="M42" s="8">
        <v>-18.910119999999999</v>
      </c>
      <c r="N42" s="8">
        <v>-5.1637899999999997</v>
      </c>
      <c r="O42" s="8">
        <v>4.8523900000000006</v>
      </c>
      <c r="P42" s="8">
        <v>136.5727</v>
      </c>
      <c r="Q42" s="8">
        <v>-17.06551</v>
      </c>
      <c r="R42" s="8">
        <v>-25.80247</v>
      </c>
      <c r="S42" s="8">
        <v>13.146979999999999</v>
      </c>
      <c r="T42" s="8">
        <v>9.7264300000000006</v>
      </c>
      <c r="U42" s="8">
        <v>41.096609999999998</v>
      </c>
      <c r="V42" s="8">
        <v>63.824849999999998</v>
      </c>
      <c r="W42" s="8">
        <v>-6.9918699999999996</v>
      </c>
      <c r="X42" s="8">
        <v>0.73799999999999999</v>
      </c>
      <c r="Y42" s="8">
        <v>-18.297540000000001</v>
      </c>
      <c r="Z42" s="8">
        <v>-12.214030000000001</v>
      </c>
      <c r="AA42" s="8">
        <v>9.0859300000000012</v>
      </c>
      <c r="AB42" s="8">
        <v>5.1340200000000005</v>
      </c>
      <c r="AC42" s="8">
        <v>-29.088660000000001</v>
      </c>
      <c r="AD42" s="8">
        <v>48.692149999999998</v>
      </c>
      <c r="AE42" s="8">
        <v>-11.59253</v>
      </c>
      <c r="AF42" s="8">
        <v>13.941845357980599</v>
      </c>
      <c r="AG42" s="8">
        <v>50.616735034495079</v>
      </c>
      <c r="AH42" s="8">
        <v>122.33935550539928</v>
      </c>
      <c r="AI42" s="7"/>
      <c r="AJ42" s="7"/>
      <c r="AK42" s="7"/>
      <c r="AL42" s="7"/>
      <c r="AM42" s="7"/>
      <c r="AN42" s="1"/>
      <c r="AO42" s="1"/>
      <c r="AP42" s="1"/>
      <c r="AQ42" s="1"/>
      <c r="AR42" s="1"/>
      <c r="AS42" s="1"/>
      <c r="AT42" s="1"/>
      <c r="AU42" s="1"/>
      <c r="AV42" s="1"/>
      <c r="AW42" s="1"/>
      <c r="AX42" s="1"/>
      <c r="AY42" s="1"/>
    </row>
    <row r="43" spans="1:51" ht="15" x14ac:dyDescent="0.25">
      <c r="A43" s="110">
        <f>YampaRiverInflow.TotalOutflow!A43</f>
        <v>46539</v>
      </c>
      <c r="B43" s="215"/>
      <c r="C43" s="207">
        <v>-13.958</v>
      </c>
      <c r="D43" s="219">
        <v>-13.958</v>
      </c>
      <c r="E43" s="8">
        <v>-1.8183699999999998</v>
      </c>
      <c r="F43" s="8">
        <v>48.385210000000001</v>
      </c>
      <c r="G43" s="8">
        <v>10.9796</v>
      </c>
      <c r="H43" s="8">
        <v>-16.415560000000003</v>
      </c>
      <c r="I43" s="8">
        <v>59.579190000000004</v>
      </c>
      <c r="J43" s="8">
        <v>20.131820000000001</v>
      </c>
      <c r="K43" s="8">
        <v>-1.8760000000000002E-2</v>
      </c>
      <c r="L43" s="8">
        <v>-40.888860000000001</v>
      </c>
      <c r="M43" s="8">
        <v>-24.57798</v>
      </c>
      <c r="N43" s="8">
        <v>-41.014429999999997</v>
      </c>
      <c r="O43" s="8">
        <v>-32.649230000000003</v>
      </c>
      <c r="P43" s="8">
        <v>31.118189999999998</v>
      </c>
      <c r="Q43" s="8">
        <v>-16.25863</v>
      </c>
      <c r="R43" s="8">
        <v>-29.007360000000002</v>
      </c>
      <c r="S43" s="8">
        <v>15.05063</v>
      </c>
      <c r="T43" s="8">
        <v>-28.113409999999998</v>
      </c>
      <c r="U43" s="8">
        <v>-6.2963900000000006</v>
      </c>
      <c r="V43" s="8">
        <v>35.037300000000002</v>
      </c>
      <c r="W43" s="8">
        <v>-16.40408</v>
      </c>
      <c r="X43" s="8">
        <v>-27.575620000000001</v>
      </c>
      <c r="Y43" s="8">
        <v>-23.976099999999999</v>
      </c>
      <c r="Z43" s="8">
        <v>-8.1685800000000004</v>
      </c>
      <c r="AA43" s="8">
        <v>-18.756529999999998</v>
      </c>
      <c r="AB43" s="8">
        <v>-18.879729999999999</v>
      </c>
      <c r="AC43" s="8">
        <v>-18.7621</v>
      </c>
      <c r="AD43" s="8">
        <v>4.9375299999999998</v>
      </c>
      <c r="AE43" s="8">
        <v>-14.283790000000002</v>
      </c>
      <c r="AF43" s="8">
        <v>78.656605207787052</v>
      </c>
      <c r="AG43" s="8">
        <v>0.79443608718219216</v>
      </c>
      <c r="AH43" s="8">
        <v>10.795318554272191</v>
      </c>
      <c r="AI43" s="7"/>
      <c r="AJ43" s="7"/>
      <c r="AK43" s="7"/>
      <c r="AL43" s="7"/>
      <c r="AM43" s="7"/>
      <c r="AN43" s="1"/>
      <c r="AO43" s="1"/>
      <c r="AP43" s="1"/>
      <c r="AQ43" s="1"/>
      <c r="AR43" s="1"/>
      <c r="AS43" s="1"/>
      <c r="AT43" s="1"/>
      <c r="AU43" s="1"/>
      <c r="AV43" s="1"/>
      <c r="AW43" s="1"/>
      <c r="AX43" s="1"/>
      <c r="AY43" s="1"/>
    </row>
    <row r="44" spans="1:51" ht="15" x14ac:dyDescent="0.25">
      <c r="A44" s="110">
        <f>YampaRiverInflow.TotalOutflow!A44</f>
        <v>46569</v>
      </c>
      <c r="B44" s="215"/>
      <c r="C44" s="207">
        <v>-3.044</v>
      </c>
      <c r="D44" s="219">
        <v>-3.044</v>
      </c>
      <c r="E44" s="8">
        <v>20.232430000000001</v>
      </c>
      <c r="F44" s="8">
        <v>30.843540000000001</v>
      </c>
      <c r="G44" s="8">
        <v>41.040230000000001</v>
      </c>
      <c r="H44" s="8">
        <v>14.490680000000001</v>
      </c>
      <c r="I44" s="8">
        <v>75.778990000000007</v>
      </c>
      <c r="J44" s="8">
        <v>65.886160000000004</v>
      </c>
      <c r="K44" s="8">
        <v>-49.466929999999998</v>
      </c>
      <c r="L44" s="8">
        <v>-38.095980000000004</v>
      </c>
      <c r="M44" s="8">
        <v>-9.229239999999999</v>
      </c>
      <c r="N44" s="8">
        <v>-13.51318</v>
      </c>
      <c r="O44" s="8">
        <v>-26.592950000000002</v>
      </c>
      <c r="P44" s="8">
        <v>24.434360000000002</v>
      </c>
      <c r="Q44" s="8">
        <v>-13.056049999999999</v>
      </c>
      <c r="R44" s="8">
        <v>-8.1851199999999995</v>
      </c>
      <c r="S44" s="8">
        <v>-2.57158</v>
      </c>
      <c r="T44" s="8">
        <v>-30.264680000000002</v>
      </c>
      <c r="U44" s="8">
        <v>-36.50526</v>
      </c>
      <c r="V44" s="8">
        <v>7.3666599999999995</v>
      </c>
      <c r="W44" s="8">
        <v>20.909459999999999</v>
      </c>
      <c r="X44" s="8">
        <v>21.97174</v>
      </c>
      <c r="Y44" s="8">
        <v>-3.3679099999999997</v>
      </c>
      <c r="Z44" s="8">
        <v>5.8490699999999993</v>
      </c>
      <c r="AA44" s="8">
        <v>18.370330000000003</v>
      </c>
      <c r="AB44" s="8">
        <v>18.507080000000002</v>
      </c>
      <c r="AC44" s="8">
        <v>26.724900000000002</v>
      </c>
      <c r="AD44" s="8">
        <v>-54.714529999999996</v>
      </c>
      <c r="AE44" s="8">
        <v>-25.463419999999999</v>
      </c>
      <c r="AF44" s="8">
        <v>-6.2687281740997962</v>
      </c>
      <c r="AG44" s="8">
        <v>27.797003253292672</v>
      </c>
      <c r="AH44" s="8">
        <v>-8.8693892113595538</v>
      </c>
      <c r="AI44" s="7"/>
      <c r="AJ44" s="7"/>
      <c r="AK44" s="7"/>
      <c r="AL44" s="7"/>
      <c r="AM44" s="7"/>
      <c r="AN44" s="1"/>
      <c r="AO44" s="1"/>
      <c r="AP44" s="1"/>
      <c r="AQ44" s="1"/>
      <c r="AR44" s="1"/>
      <c r="AS44" s="1"/>
      <c r="AT44" s="1"/>
      <c r="AU44" s="1"/>
      <c r="AV44" s="1"/>
      <c r="AW44" s="1"/>
      <c r="AX44" s="1"/>
      <c r="AY44" s="1"/>
    </row>
    <row r="45" spans="1:51" ht="15" x14ac:dyDescent="0.25">
      <c r="A45" s="110">
        <f>YampaRiverInflow.TotalOutflow!A45</f>
        <v>46600</v>
      </c>
      <c r="B45" s="215"/>
      <c r="C45" s="207">
        <v>26.436</v>
      </c>
      <c r="D45" s="219">
        <v>26.436</v>
      </c>
      <c r="E45" s="8">
        <v>47.941989999999997</v>
      </c>
      <c r="F45" s="8">
        <v>32.843679999999999</v>
      </c>
      <c r="G45" s="8">
        <v>9.41737</v>
      </c>
      <c r="H45" s="8">
        <v>73.407210000000006</v>
      </c>
      <c r="I45" s="8">
        <v>56.459800000000001</v>
      </c>
      <c r="J45" s="8">
        <v>48.113410000000002</v>
      </c>
      <c r="K45" s="8">
        <v>12.67862</v>
      </c>
      <c r="L45" s="8">
        <v>24.742099999999997</v>
      </c>
      <c r="M45" s="8">
        <v>-3.3823099999999999</v>
      </c>
      <c r="N45" s="8">
        <v>40.45872</v>
      </c>
      <c r="O45" s="8">
        <v>7.9324300000000001</v>
      </c>
      <c r="P45" s="8">
        <v>46.411089999999994</v>
      </c>
      <c r="Q45" s="8">
        <v>6.7395899999999997</v>
      </c>
      <c r="R45" s="8">
        <v>17.925740000000001</v>
      </c>
      <c r="S45" s="8">
        <v>17.421220000000002</v>
      </c>
      <c r="T45" s="8">
        <v>-3.9880599999999999</v>
      </c>
      <c r="U45" s="8">
        <v>-1.2442899999999999</v>
      </c>
      <c r="V45" s="8">
        <v>21.964880000000001</v>
      </c>
      <c r="W45" s="8">
        <v>75.510499999999993</v>
      </c>
      <c r="X45" s="8">
        <v>37.568370000000002</v>
      </c>
      <c r="Y45" s="8">
        <v>42.03425</v>
      </c>
      <c r="Z45" s="8">
        <v>42.976790000000001</v>
      </c>
      <c r="AA45" s="8">
        <v>38.019089999999998</v>
      </c>
      <c r="AB45" s="8">
        <v>12.330110000000001</v>
      </c>
      <c r="AC45" s="8">
        <v>11.853590000000001</v>
      </c>
      <c r="AD45" s="8">
        <v>-10.878549999999999</v>
      </c>
      <c r="AE45" s="8">
        <v>0.28339999999999999</v>
      </c>
      <c r="AF45" s="8">
        <v>51.813121174655578</v>
      </c>
      <c r="AG45" s="8">
        <v>55.485192829981116</v>
      </c>
      <c r="AH45" s="8">
        <v>84.255431956262342</v>
      </c>
      <c r="AI45" s="7"/>
      <c r="AJ45" s="7"/>
      <c r="AK45" s="7"/>
      <c r="AL45" s="7"/>
      <c r="AM45" s="7"/>
      <c r="AN45" s="1"/>
      <c r="AO45" s="1"/>
      <c r="AP45" s="1"/>
      <c r="AQ45" s="1"/>
      <c r="AR45" s="1"/>
      <c r="AS45" s="1"/>
      <c r="AT45" s="1"/>
      <c r="AU45" s="1"/>
      <c r="AV45" s="1"/>
      <c r="AW45" s="1"/>
      <c r="AX45" s="1"/>
      <c r="AY45" s="1"/>
    </row>
    <row r="46" spans="1:51" ht="15" x14ac:dyDescent="0.25">
      <c r="A46" s="110">
        <f>YampaRiverInflow.TotalOutflow!A46</f>
        <v>46631</v>
      </c>
      <c r="B46" s="215"/>
      <c r="C46" s="207">
        <v>31.510999999999999</v>
      </c>
      <c r="D46" s="219">
        <v>31.510999999999999</v>
      </c>
      <c r="E46" s="8">
        <v>58.154240000000001</v>
      </c>
      <c r="F46" s="8">
        <v>42.169260000000001</v>
      </c>
      <c r="G46" s="8">
        <v>18.811229999999998</v>
      </c>
      <c r="H46" s="8">
        <v>37.728870000000001</v>
      </c>
      <c r="I46" s="8">
        <v>102.28238999999999</v>
      </c>
      <c r="J46" s="8">
        <v>63.219099999999997</v>
      </c>
      <c r="K46" s="8">
        <v>-1.1670799999999999</v>
      </c>
      <c r="L46" s="8">
        <v>27.992830000000001</v>
      </c>
      <c r="M46" s="8">
        <v>55.190280000000001</v>
      </c>
      <c r="N46" s="8">
        <v>32.140479999999997</v>
      </c>
      <c r="O46" s="8">
        <v>31.014310000000002</v>
      </c>
      <c r="P46" s="8">
        <v>29.221220000000002</v>
      </c>
      <c r="Q46" s="8">
        <v>-5.8577599999999999</v>
      </c>
      <c r="R46" s="8">
        <v>13.77566</v>
      </c>
      <c r="S46" s="8">
        <v>20.98864</v>
      </c>
      <c r="T46" s="8">
        <v>9.6280200000000011</v>
      </c>
      <c r="U46" s="8">
        <v>25.324290000000001</v>
      </c>
      <c r="V46" s="8">
        <v>17.578880000000002</v>
      </c>
      <c r="W46" s="8">
        <v>49.973109999999998</v>
      </c>
      <c r="X46" s="8">
        <v>68.102980000000002</v>
      </c>
      <c r="Y46" s="8">
        <v>84.069659999999999</v>
      </c>
      <c r="Z46" s="8">
        <v>26.646470000000001</v>
      </c>
      <c r="AA46" s="8">
        <v>42.182259999999999</v>
      </c>
      <c r="AB46" s="8">
        <v>36.151679999999999</v>
      </c>
      <c r="AC46" s="8">
        <v>18.166060000000002</v>
      </c>
      <c r="AD46" s="8">
        <v>17.873080000000002</v>
      </c>
      <c r="AE46" s="8">
        <v>4.9049300000000002</v>
      </c>
      <c r="AF46" s="8">
        <v>64.526982142959554</v>
      </c>
      <c r="AG46" s="8">
        <v>64.196070820739521</v>
      </c>
      <c r="AH46" s="8">
        <v>71.079936959728215</v>
      </c>
      <c r="AI46" s="7"/>
      <c r="AJ46" s="7"/>
      <c r="AK46" s="7"/>
      <c r="AL46" s="7"/>
      <c r="AM46" s="7"/>
      <c r="AN46" s="1"/>
      <c r="AO46" s="1"/>
      <c r="AP46" s="1"/>
      <c r="AQ46" s="1"/>
      <c r="AR46" s="1"/>
      <c r="AS46" s="1"/>
      <c r="AT46" s="1"/>
      <c r="AU46" s="1"/>
      <c r="AV46" s="1"/>
      <c r="AW46" s="1"/>
      <c r="AX46" s="1"/>
      <c r="AY46" s="1"/>
    </row>
    <row r="47" spans="1:51" ht="15" x14ac:dyDescent="0.25">
      <c r="A47" s="110">
        <f>YampaRiverInflow.TotalOutflow!A47</f>
        <v>46661</v>
      </c>
      <c r="B47" s="215"/>
      <c r="C47" s="207">
        <v>14.821</v>
      </c>
      <c r="D47" s="219">
        <v>14.821</v>
      </c>
      <c r="E47" s="8">
        <v>47.589800000000004</v>
      </c>
      <c r="F47" s="8">
        <v>34.997630000000001</v>
      </c>
      <c r="G47" s="8">
        <v>11.211030000000001</v>
      </c>
      <c r="H47" s="8">
        <v>19.502970000000001</v>
      </c>
      <c r="I47" s="8">
        <v>54.718679999999999</v>
      </c>
      <c r="J47" s="8">
        <v>17.3261</v>
      </c>
      <c r="K47" s="8">
        <v>33.096730000000001</v>
      </c>
      <c r="L47" s="8">
        <v>7.0241199999999999</v>
      </c>
      <c r="M47" s="8">
        <v>38.168879999999994</v>
      </c>
      <c r="N47" s="8">
        <v>-0.32697000000000004</v>
      </c>
      <c r="O47" s="8">
        <v>84.070039999999992</v>
      </c>
      <c r="P47" s="8">
        <v>20.03706</v>
      </c>
      <c r="Q47" s="8">
        <v>40.291160000000005</v>
      </c>
      <c r="R47" s="8">
        <v>11.96547</v>
      </c>
      <c r="S47" s="8">
        <v>9.7060499999999994</v>
      </c>
      <c r="T47" s="8">
        <v>-4.8878300000000001</v>
      </c>
      <c r="U47" s="8">
        <v>42.031129999999997</v>
      </c>
      <c r="V47" s="8">
        <v>22.63785</v>
      </c>
      <c r="W47" s="8">
        <v>39.329860000000004</v>
      </c>
      <c r="X47" s="8">
        <v>28.046230000000001</v>
      </c>
      <c r="Y47" s="8">
        <v>21.405650000000001</v>
      </c>
      <c r="Z47" s="8">
        <v>63.749839999999999</v>
      </c>
      <c r="AA47" s="8">
        <v>50.552589999999995</v>
      </c>
      <c r="AB47" s="8">
        <v>35.498150000000003</v>
      </c>
      <c r="AC47" s="8">
        <v>22.665689999999998</v>
      </c>
      <c r="AD47" s="8">
        <v>13.309760000000001</v>
      </c>
      <c r="AE47" s="8">
        <v>-5.9156000000000004</v>
      </c>
      <c r="AF47" s="8">
        <v>26.268479665397614</v>
      </c>
      <c r="AG47" s="8">
        <v>76.404177790335339</v>
      </c>
      <c r="AH47" s="8">
        <v>45.021740330611671</v>
      </c>
      <c r="AI47" s="7"/>
      <c r="AJ47" s="7"/>
      <c r="AK47" s="7"/>
      <c r="AL47" s="7"/>
      <c r="AM47" s="7"/>
      <c r="AN47" s="1"/>
      <c r="AO47" s="1"/>
      <c r="AP47" s="1"/>
      <c r="AQ47" s="1"/>
      <c r="AR47" s="1"/>
      <c r="AS47" s="1"/>
      <c r="AT47" s="1"/>
      <c r="AU47" s="1"/>
      <c r="AV47" s="1"/>
      <c r="AW47" s="1"/>
      <c r="AX47" s="1"/>
      <c r="AY47" s="1"/>
    </row>
    <row r="48" spans="1:51" ht="15" x14ac:dyDescent="0.25">
      <c r="A48" s="110">
        <f>YampaRiverInflow.TotalOutflow!A48</f>
        <v>46692</v>
      </c>
      <c r="B48" s="215"/>
      <c r="C48" s="207">
        <v>28.152000000000001</v>
      </c>
      <c r="D48" s="219">
        <v>28.152000000000001</v>
      </c>
      <c r="E48" s="8">
        <v>11.286760000000001</v>
      </c>
      <c r="F48" s="8">
        <v>42.111879999999999</v>
      </c>
      <c r="G48" s="8">
        <v>49.319809999999997</v>
      </c>
      <c r="H48" s="8">
        <v>62.6631</v>
      </c>
      <c r="I48" s="8">
        <v>57.306669999999997</v>
      </c>
      <c r="J48" s="8">
        <v>20.52073</v>
      </c>
      <c r="K48" s="8">
        <v>2.0303399999999998</v>
      </c>
      <c r="L48" s="8">
        <v>10.25154</v>
      </c>
      <c r="M48" s="8">
        <v>11.652959999999998</v>
      </c>
      <c r="N48" s="8">
        <v>18.590709999999998</v>
      </c>
      <c r="O48" s="8">
        <v>93.237679999999997</v>
      </c>
      <c r="P48" s="8">
        <v>8.5751200000000001</v>
      </c>
      <c r="Q48" s="8">
        <v>14.65644</v>
      </c>
      <c r="R48" s="8">
        <v>33.630459999999999</v>
      </c>
      <c r="S48" s="8">
        <v>27.760300000000001</v>
      </c>
      <c r="T48" s="8">
        <v>11.286379999999999</v>
      </c>
      <c r="U48" s="8">
        <v>-14.38903</v>
      </c>
      <c r="V48" s="8">
        <v>11.00366</v>
      </c>
      <c r="W48" s="8">
        <v>30.656770000000002</v>
      </c>
      <c r="X48" s="8">
        <v>78.433350000000004</v>
      </c>
      <c r="Y48" s="8">
        <v>20.926279999999998</v>
      </c>
      <c r="Z48" s="8">
        <v>17.11955</v>
      </c>
      <c r="AA48" s="8">
        <v>49.568680000000001</v>
      </c>
      <c r="AB48" s="8">
        <v>30.38326</v>
      </c>
      <c r="AC48" s="8">
        <v>41.949339999999999</v>
      </c>
      <c r="AD48" s="8">
        <v>90.300280000000001</v>
      </c>
      <c r="AE48" s="8">
        <v>25.237020000000001</v>
      </c>
      <c r="AF48" s="8">
        <v>26.017717809976254</v>
      </c>
      <c r="AG48" s="8">
        <v>42.795492049736886</v>
      </c>
      <c r="AH48" s="8">
        <v>56.29713986604478</v>
      </c>
      <c r="AI48" s="7"/>
      <c r="AJ48" s="7"/>
      <c r="AK48" s="7"/>
      <c r="AL48" s="7"/>
      <c r="AM48" s="7"/>
      <c r="AN48" s="1"/>
      <c r="AO48" s="1"/>
      <c r="AP48" s="1"/>
      <c r="AQ48" s="1"/>
      <c r="AR48" s="1"/>
      <c r="AS48" s="1"/>
      <c r="AT48" s="1"/>
      <c r="AU48" s="1"/>
      <c r="AV48" s="1"/>
      <c r="AW48" s="1"/>
      <c r="AX48" s="1"/>
      <c r="AY48" s="1"/>
    </row>
    <row r="49" spans="1:1005" ht="15" x14ac:dyDescent="0.25">
      <c r="A49" s="110">
        <f>YampaRiverInflow.TotalOutflow!A49</f>
        <v>46722</v>
      </c>
      <c r="B49" s="215"/>
      <c r="C49" s="207">
        <v>44.735999999999997</v>
      </c>
      <c r="D49" s="219">
        <v>44.735999999999997</v>
      </c>
      <c r="E49" s="8">
        <v>76.772750000000002</v>
      </c>
      <c r="F49" s="8">
        <v>23.632810000000003</v>
      </c>
      <c r="G49" s="8">
        <v>26.613599999999998</v>
      </c>
      <c r="H49" s="8">
        <v>20.40418</v>
      </c>
      <c r="I49" s="8">
        <v>6.7861099999999999</v>
      </c>
      <c r="J49" s="8">
        <v>7.0875000000000004</v>
      </c>
      <c r="K49" s="8">
        <v>18.854099999999999</v>
      </c>
      <c r="L49" s="8">
        <v>35.589959999999998</v>
      </c>
      <c r="M49" s="8">
        <v>26.338159999999998</v>
      </c>
      <c r="N49" s="8">
        <v>20.191050000000001</v>
      </c>
      <c r="O49" s="8">
        <v>74.97139</v>
      </c>
      <c r="P49" s="8">
        <v>11.51708</v>
      </c>
      <c r="Q49" s="8">
        <v>-4.6183199999999998</v>
      </c>
      <c r="R49" s="8">
        <v>27.153869999999998</v>
      </c>
      <c r="S49" s="8">
        <v>22.050689999999999</v>
      </c>
      <c r="T49" s="8">
        <v>10.000299999999999</v>
      </c>
      <c r="U49" s="8">
        <v>200.48664000000002</v>
      </c>
      <c r="V49" s="8">
        <v>49.498660000000001</v>
      </c>
      <c r="W49" s="8">
        <v>30.962709999999998</v>
      </c>
      <c r="X49" s="8">
        <v>25.01275</v>
      </c>
      <c r="Y49" s="8">
        <v>10.133760000000001</v>
      </c>
      <c r="Z49" s="8">
        <v>15.85665</v>
      </c>
      <c r="AA49" s="8">
        <v>14.69364</v>
      </c>
      <c r="AB49" s="8">
        <v>24.777099999999997</v>
      </c>
      <c r="AC49" s="8">
        <v>25.998349999999999</v>
      </c>
      <c r="AD49" s="8">
        <v>73.964010000000002</v>
      </c>
      <c r="AE49" s="8">
        <v>39.270139999999998</v>
      </c>
      <c r="AF49" s="8">
        <v>58.229954837951695</v>
      </c>
      <c r="AG49" s="8">
        <v>94.346721745758927</v>
      </c>
      <c r="AH49" s="8">
        <v>58.610447656656703</v>
      </c>
      <c r="AI49" s="7"/>
      <c r="AJ49" s="7"/>
      <c r="AK49" s="7"/>
      <c r="AL49" s="7"/>
      <c r="AM49" s="7"/>
      <c r="AN49" s="1"/>
      <c r="AO49" s="1"/>
      <c r="AP49" s="1"/>
      <c r="AQ49" s="1"/>
      <c r="AR49" s="1"/>
      <c r="AS49" s="1"/>
      <c r="AT49" s="1"/>
      <c r="AU49" s="1"/>
      <c r="AV49" s="1"/>
      <c r="AW49" s="1"/>
      <c r="AX49" s="1"/>
      <c r="AY49" s="1"/>
    </row>
    <row r="50" spans="1:1005" ht="15" x14ac:dyDescent="0.25">
      <c r="A50" s="110">
        <f>YampaRiverInflow.TotalOutflow!A50</f>
        <v>46753</v>
      </c>
      <c r="B50" s="215"/>
      <c r="C50" s="207">
        <v>45.383000000000003</v>
      </c>
      <c r="D50" s="219">
        <v>45.383000000000003</v>
      </c>
      <c r="E50" s="8">
        <v>147.14017999999999</v>
      </c>
      <c r="F50" s="8">
        <v>12.95735</v>
      </c>
      <c r="G50" s="8">
        <v>43.173999999999999</v>
      </c>
      <c r="H50" s="8">
        <v>43.572859999999999</v>
      </c>
      <c r="I50" s="8">
        <v>40.911610000000003</v>
      </c>
      <c r="J50" s="8">
        <v>13.873209999999998</v>
      </c>
      <c r="K50" s="8">
        <v>43.65607</v>
      </c>
      <c r="L50" s="8">
        <v>8.8752700000000004</v>
      </c>
      <c r="M50" s="8">
        <v>27.946300000000001</v>
      </c>
      <c r="N50" s="8">
        <v>3.3895900000000001</v>
      </c>
      <c r="O50" s="8">
        <v>303.37369000000001</v>
      </c>
      <c r="P50" s="8">
        <v>12.219719999999999</v>
      </c>
      <c r="Q50" s="8">
        <v>-9.3584500000000013</v>
      </c>
      <c r="R50" s="8">
        <v>28.872540000000001</v>
      </c>
      <c r="S50" s="8">
        <v>4.9805900000000003</v>
      </c>
      <c r="T50" s="8">
        <v>53.234699999999997</v>
      </c>
      <c r="U50" s="8">
        <v>36.51267</v>
      </c>
      <c r="V50" s="8">
        <v>15.039200000000001</v>
      </c>
      <c r="W50" s="8">
        <v>13.099450000000001</v>
      </c>
      <c r="X50" s="8">
        <v>6.7984099999999996</v>
      </c>
      <c r="Y50" s="8">
        <v>21.993320000000001</v>
      </c>
      <c r="Z50" s="8">
        <v>41.238190000000003</v>
      </c>
      <c r="AA50" s="8">
        <v>58.881329999999998</v>
      </c>
      <c r="AB50" s="8">
        <v>49.533120000000004</v>
      </c>
      <c r="AC50" s="8">
        <v>48.656099999999995</v>
      </c>
      <c r="AD50" s="8">
        <v>36.149560000000001</v>
      </c>
      <c r="AE50" s="8">
        <v>28.502187496324908</v>
      </c>
      <c r="AF50" s="8">
        <v>66.377511872836507</v>
      </c>
      <c r="AG50" s="8">
        <v>211.12333447291081</v>
      </c>
      <c r="AH50" s="8">
        <v>68.713341688972349</v>
      </c>
      <c r="AI50" s="7"/>
      <c r="AJ50" s="7"/>
      <c r="AK50" s="7"/>
      <c r="AL50" s="7"/>
      <c r="AM50" s="7"/>
      <c r="AN50" s="1"/>
      <c r="AO50" s="1"/>
      <c r="AP50" s="1"/>
      <c r="AQ50" s="1"/>
      <c r="AR50" s="1"/>
      <c r="AS50" s="1"/>
      <c r="AT50" s="1"/>
      <c r="AU50" s="1"/>
      <c r="AV50" s="1"/>
      <c r="AW50" s="1"/>
      <c r="AX50" s="1"/>
      <c r="AY50" s="1"/>
    </row>
    <row r="51" spans="1:1005" ht="15" x14ac:dyDescent="0.25">
      <c r="A51" s="110">
        <f>YampaRiverInflow.TotalOutflow!A51</f>
        <v>46784</v>
      </c>
      <c r="B51" s="215"/>
      <c r="C51" s="207">
        <v>24.052</v>
      </c>
      <c r="D51" s="219">
        <v>24.052</v>
      </c>
      <c r="E51" s="8">
        <v>89.958119999999994</v>
      </c>
      <c r="F51" s="8">
        <v>24.910400000000003</v>
      </c>
      <c r="G51" s="8">
        <v>-4.8160100000000003</v>
      </c>
      <c r="H51" s="8">
        <v>73.336060000000003</v>
      </c>
      <c r="I51" s="8">
        <v>36.586980000000004</v>
      </c>
      <c r="J51" s="8">
        <v>21.691119999999998</v>
      </c>
      <c r="K51" s="8">
        <v>36.689769999999996</v>
      </c>
      <c r="L51" s="8">
        <v>4.0654399999999997</v>
      </c>
      <c r="M51" s="8">
        <v>38.304220000000001</v>
      </c>
      <c r="N51" s="8">
        <v>19.567259999999997</v>
      </c>
      <c r="O51" s="8">
        <v>194.10926000000001</v>
      </c>
      <c r="P51" s="8">
        <v>10.566690000000001</v>
      </c>
      <c r="Q51" s="8">
        <v>18.006209999999999</v>
      </c>
      <c r="R51" s="8">
        <v>42.33981</v>
      </c>
      <c r="S51" s="8">
        <v>29.493419999999997</v>
      </c>
      <c r="T51" s="8">
        <v>57.446640000000002</v>
      </c>
      <c r="U51" s="8">
        <v>36.949750000000002</v>
      </c>
      <c r="V51" s="8">
        <v>19.886479999999999</v>
      </c>
      <c r="W51" s="8">
        <v>30.005659999999999</v>
      </c>
      <c r="X51" s="8">
        <v>35.553809999999999</v>
      </c>
      <c r="Y51" s="8">
        <v>40.773769999999999</v>
      </c>
      <c r="Z51" s="8">
        <v>31.995979999999999</v>
      </c>
      <c r="AA51" s="8">
        <v>74.449780000000004</v>
      </c>
      <c r="AB51" s="8">
        <v>14.88969</v>
      </c>
      <c r="AC51" s="8">
        <v>39.650980000000004</v>
      </c>
      <c r="AD51" s="8">
        <v>14.91981</v>
      </c>
      <c r="AE51" s="8">
        <v>53.503218596593655</v>
      </c>
      <c r="AF51" s="8">
        <v>97.944624983882534</v>
      </c>
      <c r="AG51" s="8">
        <v>211.27383722176506</v>
      </c>
      <c r="AH51" s="8">
        <v>63.115245487554333</v>
      </c>
      <c r="AI51" s="7"/>
      <c r="AJ51" s="7"/>
      <c r="AK51" s="7"/>
      <c r="AL51" s="7"/>
      <c r="AM51" s="7"/>
      <c r="AN51" s="1"/>
      <c r="AO51" s="1"/>
      <c r="AP51" s="1"/>
      <c r="AQ51" s="1"/>
      <c r="AR51" s="1"/>
      <c r="AS51" s="1"/>
      <c r="AT51" s="1"/>
      <c r="AU51" s="1"/>
      <c r="AV51" s="1"/>
      <c r="AW51" s="1"/>
      <c r="AX51" s="1"/>
      <c r="AY51" s="1"/>
    </row>
    <row r="52" spans="1:1005" ht="15" x14ac:dyDescent="0.25">
      <c r="A52" s="110">
        <f>YampaRiverInflow.TotalOutflow!A52</f>
        <v>46813</v>
      </c>
      <c r="B52" s="215"/>
      <c r="C52" s="207">
        <v>43.176000000000002</v>
      </c>
      <c r="D52" s="219">
        <v>43.176000000000002</v>
      </c>
      <c r="E52" s="8">
        <v>177.33817000000002</v>
      </c>
      <c r="F52" s="8">
        <v>-56.693550000000002</v>
      </c>
      <c r="G52" s="8">
        <v>37.615089999999995</v>
      </c>
      <c r="H52" s="8">
        <v>83.826080000000005</v>
      </c>
      <c r="I52" s="8">
        <v>-9.628680000000001</v>
      </c>
      <c r="J52" s="8">
        <v>-8.9868500000000004</v>
      </c>
      <c r="K52" s="8">
        <v>31.59817</v>
      </c>
      <c r="L52" s="8">
        <v>-31.764150000000001</v>
      </c>
      <c r="M52" s="8">
        <v>8.1977799999999998</v>
      </c>
      <c r="N52" s="8">
        <v>-4.6275300000000001</v>
      </c>
      <c r="O52" s="8">
        <v>107.54282000000001</v>
      </c>
      <c r="P52" s="8">
        <v>18.535509999999999</v>
      </c>
      <c r="Q52" s="8">
        <v>-8.2876000000000012</v>
      </c>
      <c r="R52" s="8">
        <v>9.9111000000000011</v>
      </c>
      <c r="S52" s="8">
        <v>-22.678090000000001</v>
      </c>
      <c r="T52" s="8">
        <v>14.65991</v>
      </c>
      <c r="U52" s="8">
        <v>17.707439999999998</v>
      </c>
      <c r="V52" s="8">
        <v>9.1945100000000011</v>
      </c>
      <c r="W52" s="8">
        <v>12.195319999999999</v>
      </c>
      <c r="X52" s="8">
        <v>-13.04682</v>
      </c>
      <c r="Y52" s="8">
        <v>5.0683699999999998</v>
      </c>
      <c r="Z52" s="8">
        <v>-22.833819999999999</v>
      </c>
      <c r="AA52" s="8">
        <v>21.36993</v>
      </c>
      <c r="AB52" s="8">
        <v>4.0066199999999998</v>
      </c>
      <c r="AC52" s="8">
        <v>64.574950000000001</v>
      </c>
      <c r="AD52" s="8">
        <v>63.134869999999999</v>
      </c>
      <c r="AE52" s="8">
        <v>61.180317783398927</v>
      </c>
      <c r="AF52" s="8">
        <v>128.26726604236279</v>
      </c>
      <c r="AG52" s="8">
        <v>224.00764611072893</v>
      </c>
      <c r="AH52" s="8">
        <v>43.466726188585206</v>
      </c>
      <c r="AI52" s="7"/>
      <c r="AJ52" s="7"/>
      <c r="AK52" s="7"/>
      <c r="AL52" s="7"/>
      <c r="AM52" s="7"/>
      <c r="AN52" s="1"/>
      <c r="AO52" s="1"/>
      <c r="AP52" s="1"/>
      <c r="AQ52" s="1"/>
      <c r="AR52" s="1"/>
      <c r="AS52" s="1"/>
      <c r="AT52" s="1"/>
      <c r="AU52" s="1"/>
      <c r="AV52" s="1"/>
      <c r="AW52" s="1"/>
      <c r="AX52" s="1"/>
      <c r="AY52" s="1"/>
    </row>
    <row r="53" spans="1:1005" ht="15" x14ac:dyDescent="0.25">
      <c r="A53" s="110">
        <f>YampaRiverInflow.TotalOutflow!A53</f>
        <v>46844</v>
      </c>
      <c r="B53" s="215"/>
      <c r="C53" s="207">
        <v>33.923999999999999</v>
      </c>
      <c r="D53" s="219">
        <v>33.923999999999999</v>
      </c>
      <c r="E53" s="8">
        <v>81.07553999999999</v>
      </c>
      <c r="F53" s="8">
        <v>86.656300000000002</v>
      </c>
      <c r="G53" s="8">
        <v>38.537150000000004</v>
      </c>
      <c r="H53" s="8">
        <v>88.094770000000011</v>
      </c>
      <c r="I53" s="8">
        <v>-55.505400000000002</v>
      </c>
      <c r="J53" s="8">
        <v>-25.224409999999999</v>
      </c>
      <c r="K53" s="8">
        <v>-11.06203</v>
      </c>
      <c r="L53" s="8">
        <v>-40.472319999999996</v>
      </c>
      <c r="M53" s="8">
        <v>-8.5150300000000012</v>
      </c>
      <c r="N53" s="8">
        <v>5.4860100000000003</v>
      </c>
      <c r="O53" s="8">
        <v>89.623949999999994</v>
      </c>
      <c r="P53" s="8">
        <v>5.5964700000000001</v>
      </c>
      <c r="Q53" s="8">
        <v>-13.982229999999999</v>
      </c>
      <c r="R53" s="8">
        <v>-5.7306000000000008</v>
      </c>
      <c r="S53" s="8">
        <v>-15.20013</v>
      </c>
      <c r="T53" s="8">
        <v>34.876040000000003</v>
      </c>
      <c r="U53" s="8">
        <v>71.3001</v>
      </c>
      <c r="V53" s="8">
        <v>20.61309</v>
      </c>
      <c r="W53" s="8">
        <v>9.5076800000000006</v>
      </c>
      <c r="X53" s="8">
        <v>-18.428540000000002</v>
      </c>
      <c r="Y53" s="8">
        <v>-11.481530000000001</v>
      </c>
      <c r="Z53" s="8">
        <v>17.488060000000001</v>
      </c>
      <c r="AA53" s="8">
        <v>42.204129999999999</v>
      </c>
      <c r="AB53" s="8">
        <v>-16.627680000000002</v>
      </c>
      <c r="AC53" s="8">
        <v>57.904980000000002</v>
      </c>
      <c r="AD53" s="8">
        <v>18.792390000000001</v>
      </c>
      <c r="AE53" s="8">
        <v>27.715374733300219</v>
      </c>
      <c r="AF53" s="8">
        <v>73.575185829979745</v>
      </c>
      <c r="AG53" s="8">
        <v>159.09265105449037</v>
      </c>
      <c r="AH53" s="8">
        <v>29.569324498987175</v>
      </c>
      <c r="AI53" s="7"/>
      <c r="AJ53" s="7"/>
      <c r="AK53" s="7"/>
      <c r="AL53" s="7"/>
      <c r="AM53" s="7"/>
      <c r="AN53" s="1"/>
      <c r="AO53" s="1"/>
      <c r="AP53" s="1"/>
      <c r="AQ53" s="1"/>
      <c r="AR53" s="1"/>
      <c r="AS53" s="1"/>
      <c r="AT53" s="1"/>
      <c r="AU53" s="1"/>
      <c r="AV53" s="1"/>
      <c r="AW53" s="1"/>
      <c r="AX53" s="1"/>
      <c r="AY53" s="1"/>
    </row>
    <row r="54" spans="1:1005" ht="15" x14ac:dyDescent="0.25">
      <c r="A54" s="110">
        <f>YampaRiverInflow.TotalOutflow!A54</f>
        <v>46874</v>
      </c>
      <c r="B54" s="215"/>
      <c r="C54" s="207">
        <v>25.963000000000001</v>
      </c>
      <c r="D54" s="219">
        <v>25.963000000000001</v>
      </c>
      <c r="E54" s="8">
        <v>144.82448000000002</v>
      </c>
      <c r="F54" s="8">
        <v>15.857620000000001</v>
      </c>
      <c r="G54" s="8">
        <v>26.527619999999999</v>
      </c>
      <c r="H54" s="8">
        <v>112.01666</v>
      </c>
      <c r="I54" s="8">
        <v>5.9267599999999998</v>
      </c>
      <c r="J54" s="8">
        <v>-7.9631999999999996</v>
      </c>
      <c r="K54" s="8">
        <v>-10.182930000000001</v>
      </c>
      <c r="L54" s="8">
        <v>-18.910119999999999</v>
      </c>
      <c r="M54" s="8">
        <v>-5.1637899999999997</v>
      </c>
      <c r="N54" s="8">
        <v>4.8523900000000006</v>
      </c>
      <c r="O54" s="8">
        <v>136.5727</v>
      </c>
      <c r="P54" s="8">
        <v>-17.06551</v>
      </c>
      <c r="Q54" s="8">
        <v>-25.80247</v>
      </c>
      <c r="R54" s="8">
        <v>13.146979999999999</v>
      </c>
      <c r="S54" s="8">
        <v>9.7264300000000006</v>
      </c>
      <c r="T54" s="8">
        <v>41.096609999999998</v>
      </c>
      <c r="U54" s="8">
        <v>63.824849999999998</v>
      </c>
      <c r="V54" s="8">
        <v>-6.9918699999999996</v>
      </c>
      <c r="W54" s="8">
        <v>0.73799999999999999</v>
      </c>
      <c r="X54" s="8">
        <v>-18.297540000000001</v>
      </c>
      <c r="Y54" s="8">
        <v>-12.214030000000001</v>
      </c>
      <c r="Z54" s="8">
        <v>9.0859300000000012</v>
      </c>
      <c r="AA54" s="8">
        <v>5.1340200000000005</v>
      </c>
      <c r="AB54" s="8">
        <v>-29.088660000000001</v>
      </c>
      <c r="AC54" s="8">
        <v>48.692149999999998</v>
      </c>
      <c r="AD54" s="8">
        <v>-11.59253</v>
      </c>
      <c r="AE54" s="8">
        <v>13.941845357980599</v>
      </c>
      <c r="AF54" s="8">
        <v>50.616735034495079</v>
      </c>
      <c r="AG54" s="8">
        <v>122.33935550539928</v>
      </c>
      <c r="AH54" s="8">
        <v>45.147363021899245</v>
      </c>
      <c r="AI54" s="7"/>
      <c r="AJ54" s="7"/>
      <c r="AK54" s="7"/>
      <c r="AL54" s="7"/>
      <c r="AM54" s="7"/>
      <c r="AN54" s="1"/>
      <c r="AO54" s="1"/>
      <c r="AP54" s="1"/>
      <c r="AQ54" s="1"/>
      <c r="AR54" s="1"/>
      <c r="AS54" s="1"/>
      <c r="AT54" s="1"/>
      <c r="AU54" s="1"/>
      <c r="AV54" s="1"/>
      <c r="AW54" s="1"/>
      <c r="AX54" s="1"/>
      <c r="AY54" s="1"/>
    </row>
    <row r="55" spans="1:1005" ht="15" x14ac:dyDescent="0.25">
      <c r="A55" s="110">
        <f>YampaRiverInflow.TotalOutflow!A55</f>
        <v>46905</v>
      </c>
      <c r="B55" s="215"/>
      <c r="C55" s="207">
        <v>-13.958</v>
      </c>
      <c r="D55" s="219">
        <v>-13.958</v>
      </c>
      <c r="E55" s="8">
        <v>48.385210000000001</v>
      </c>
      <c r="F55" s="8">
        <v>10.9796</v>
      </c>
      <c r="G55" s="8">
        <v>-16.415560000000003</v>
      </c>
      <c r="H55" s="8">
        <v>59.579190000000004</v>
      </c>
      <c r="I55" s="8">
        <v>20.131820000000001</v>
      </c>
      <c r="J55" s="8">
        <v>-1.8760000000000002E-2</v>
      </c>
      <c r="K55" s="8">
        <v>-40.888860000000001</v>
      </c>
      <c r="L55" s="8">
        <v>-24.57798</v>
      </c>
      <c r="M55" s="8">
        <v>-41.014429999999997</v>
      </c>
      <c r="N55" s="8">
        <v>-32.649230000000003</v>
      </c>
      <c r="O55" s="8">
        <v>31.118189999999998</v>
      </c>
      <c r="P55" s="8">
        <v>-16.25863</v>
      </c>
      <c r="Q55" s="8">
        <v>-29.007360000000002</v>
      </c>
      <c r="R55" s="8">
        <v>15.05063</v>
      </c>
      <c r="S55" s="8">
        <v>-28.113409999999998</v>
      </c>
      <c r="T55" s="8">
        <v>-6.2963900000000006</v>
      </c>
      <c r="U55" s="8">
        <v>35.037300000000002</v>
      </c>
      <c r="V55" s="8">
        <v>-16.40408</v>
      </c>
      <c r="W55" s="8">
        <v>-27.575620000000001</v>
      </c>
      <c r="X55" s="8">
        <v>-23.976099999999999</v>
      </c>
      <c r="Y55" s="8">
        <v>-8.1685800000000004</v>
      </c>
      <c r="Z55" s="8">
        <v>-18.756529999999998</v>
      </c>
      <c r="AA55" s="8">
        <v>-18.879729999999999</v>
      </c>
      <c r="AB55" s="8">
        <v>-18.7621</v>
      </c>
      <c r="AC55" s="8">
        <v>4.9375299999999998</v>
      </c>
      <c r="AD55" s="8">
        <v>-14.283790000000002</v>
      </c>
      <c r="AE55" s="8">
        <v>78.656605207787052</v>
      </c>
      <c r="AF55" s="8">
        <v>0.79443608718219216</v>
      </c>
      <c r="AG55" s="8">
        <v>10.795318554272191</v>
      </c>
      <c r="AH55" s="8">
        <v>-1.7823744887791051</v>
      </c>
      <c r="AI55" s="7"/>
      <c r="AJ55" s="7"/>
      <c r="AK55" s="7"/>
      <c r="AL55" s="7"/>
      <c r="AM55" s="7"/>
      <c r="AN55" s="1"/>
      <c r="AO55" s="1"/>
      <c r="AP55" s="1"/>
      <c r="AQ55" s="1"/>
      <c r="AR55" s="1"/>
      <c r="AS55" s="1"/>
      <c r="AT55" s="1"/>
      <c r="AU55" s="1"/>
      <c r="AV55" s="1"/>
      <c r="AW55" s="1"/>
      <c r="AX55" s="1"/>
      <c r="AY55" s="1"/>
    </row>
    <row r="56" spans="1:1005" ht="15" x14ac:dyDescent="0.25">
      <c r="A56" s="110">
        <f>YampaRiverInflow.TotalOutflow!A56</f>
        <v>46935</v>
      </c>
      <c r="B56" s="215"/>
      <c r="C56" s="207">
        <v>-3.044</v>
      </c>
      <c r="D56" s="219">
        <v>-3.044</v>
      </c>
      <c r="E56" s="8">
        <v>30.843540000000001</v>
      </c>
      <c r="F56" s="8">
        <v>41.040230000000001</v>
      </c>
      <c r="G56" s="8">
        <v>14.490680000000001</v>
      </c>
      <c r="H56" s="8">
        <v>75.778990000000007</v>
      </c>
      <c r="I56" s="8">
        <v>65.886160000000004</v>
      </c>
      <c r="J56" s="8">
        <v>-49.466929999999998</v>
      </c>
      <c r="K56" s="8">
        <v>-38.095980000000004</v>
      </c>
      <c r="L56" s="8">
        <v>-9.229239999999999</v>
      </c>
      <c r="M56" s="8">
        <v>-13.51318</v>
      </c>
      <c r="N56" s="8">
        <v>-26.592950000000002</v>
      </c>
      <c r="O56" s="8">
        <v>24.434360000000002</v>
      </c>
      <c r="P56" s="8">
        <v>-13.056049999999999</v>
      </c>
      <c r="Q56" s="8">
        <v>-8.1851199999999995</v>
      </c>
      <c r="R56" s="8">
        <v>-2.57158</v>
      </c>
      <c r="S56" s="8">
        <v>-30.264680000000002</v>
      </c>
      <c r="T56" s="8">
        <v>-36.50526</v>
      </c>
      <c r="U56" s="8">
        <v>7.3666599999999995</v>
      </c>
      <c r="V56" s="8">
        <v>20.909459999999999</v>
      </c>
      <c r="W56" s="8">
        <v>21.97174</v>
      </c>
      <c r="X56" s="8">
        <v>-3.3679099999999997</v>
      </c>
      <c r="Y56" s="8">
        <v>5.8490699999999993</v>
      </c>
      <c r="Z56" s="8">
        <v>18.370330000000003</v>
      </c>
      <c r="AA56" s="8">
        <v>18.507080000000002</v>
      </c>
      <c r="AB56" s="8">
        <v>26.724900000000002</v>
      </c>
      <c r="AC56" s="8">
        <v>-54.714529999999996</v>
      </c>
      <c r="AD56" s="8">
        <v>-25.463419999999999</v>
      </c>
      <c r="AE56" s="8">
        <v>-6.2687281740997962</v>
      </c>
      <c r="AF56" s="8">
        <v>27.797003253292672</v>
      </c>
      <c r="AG56" s="8">
        <v>-8.8693892113595538</v>
      </c>
      <c r="AH56" s="8">
        <v>20.270427585364928</v>
      </c>
      <c r="AI56" s="7"/>
      <c r="AJ56" s="7"/>
      <c r="AK56" s="7"/>
      <c r="AL56" s="7"/>
      <c r="AM56" s="7"/>
      <c r="AN56" s="1"/>
      <c r="AO56" s="1"/>
      <c r="AP56" s="1"/>
      <c r="AQ56" s="1"/>
      <c r="AR56" s="1"/>
      <c r="AS56" s="1"/>
      <c r="AT56" s="1"/>
      <c r="AU56" s="1"/>
      <c r="AV56" s="1"/>
      <c r="AW56" s="1"/>
      <c r="AX56" s="1"/>
      <c r="AY56" s="1"/>
    </row>
    <row r="57" spans="1:1005" ht="15" x14ac:dyDescent="0.25">
      <c r="A57" s="110">
        <f>YampaRiverInflow.TotalOutflow!A57</f>
        <v>46966</v>
      </c>
      <c r="B57" s="215"/>
      <c r="C57" s="207">
        <v>26.436</v>
      </c>
      <c r="D57" s="219">
        <v>26.436</v>
      </c>
      <c r="E57" s="8">
        <v>32.843679999999999</v>
      </c>
      <c r="F57" s="8">
        <v>9.41737</v>
      </c>
      <c r="G57" s="8">
        <v>73.407210000000006</v>
      </c>
      <c r="H57" s="8">
        <v>56.459800000000001</v>
      </c>
      <c r="I57" s="8">
        <v>48.113410000000002</v>
      </c>
      <c r="J57" s="8">
        <v>12.67862</v>
      </c>
      <c r="K57" s="8">
        <v>24.742099999999997</v>
      </c>
      <c r="L57" s="8">
        <v>-3.3823099999999999</v>
      </c>
      <c r="M57" s="8">
        <v>40.45872</v>
      </c>
      <c r="N57" s="8">
        <v>7.9324300000000001</v>
      </c>
      <c r="O57" s="8">
        <v>46.411089999999994</v>
      </c>
      <c r="P57" s="8">
        <v>6.7395899999999997</v>
      </c>
      <c r="Q57" s="8">
        <v>17.925740000000001</v>
      </c>
      <c r="R57" s="8">
        <v>17.421220000000002</v>
      </c>
      <c r="S57" s="8">
        <v>-3.9880599999999999</v>
      </c>
      <c r="T57" s="8">
        <v>-1.2442899999999999</v>
      </c>
      <c r="U57" s="8">
        <v>21.964880000000001</v>
      </c>
      <c r="V57" s="8">
        <v>75.510499999999993</v>
      </c>
      <c r="W57" s="8">
        <v>37.568370000000002</v>
      </c>
      <c r="X57" s="8">
        <v>42.03425</v>
      </c>
      <c r="Y57" s="8">
        <v>42.976790000000001</v>
      </c>
      <c r="Z57" s="8">
        <v>38.019089999999998</v>
      </c>
      <c r="AA57" s="8">
        <v>12.330110000000001</v>
      </c>
      <c r="AB57" s="8">
        <v>11.853590000000001</v>
      </c>
      <c r="AC57" s="8">
        <v>-10.878549999999999</v>
      </c>
      <c r="AD57" s="8">
        <v>0.28339999999999999</v>
      </c>
      <c r="AE57" s="8">
        <v>51.813121174655578</v>
      </c>
      <c r="AF57" s="8">
        <v>55.485192829981116</v>
      </c>
      <c r="AG57" s="8">
        <v>84.255431956262342</v>
      </c>
      <c r="AH57" s="8">
        <v>46.678198108351161</v>
      </c>
      <c r="AI57" s="7"/>
      <c r="AJ57" s="7"/>
      <c r="AK57" s="7"/>
      <c r="AL57" s="7"/>
      <c r="AM57" s="7"/>
      <c r="AN57" s="1"/>
      <c r="AO57" s="1"/>
      <c r="AP57" s="1"/>
      <c r="AQ57" s="1"/>
      <c r="AR57" s="1"/>
      <c r="AS57" s="1"/>
      <c r="AT57" s="1"/>
      <c r="AU57" s="1"/>
      <c r="AV57" s="1"/>
      <c r="AW57" s="1"/>
      <c r="AX57" s="1"/>
      <c r="AY57" s="1"/>
    </row>
    <row r="58" spans="1:1005" ht="15" x14ac:dyDescent="0.25">
      <c r="A58" s="110">
        <f>YampaRiverInflow.TotalOutflow!A58</f>
        <v>46997</v>
      </c>
      <c r="B58" s="215"/>
      <c r="C58" s="207">
        <v>31.510999999999999</v>
      </c>
      <c r="D58" s="219">
        <v>31.510999999999999</v>
      </c>
      <c r="E58" s="8">
        <v>42.169260000000001</v>
      </c>
      <c r="F58" s="8">
        <v>18.811229999999998</v>
      </c>
      <c r="G58" s="8">
        <v>37.728870000000001</v>
      </c>
      <c r="H58" s="8">
        <v>102.28238999999999</v>
      </c>
      <c r="I58" s="8">
        <v>63.219099999999997</v>
      </c>
      <c r="J58" s="8">
        <v>-1.1670799999999999</v>
      </c>
      <c r="K58" s="8">
        <v>27.992830000000001</v>
      </c>
      <c r="L58" s="8">
        <v>55.190280000000001</v>
      </c>
      <c r="M58" s="8">
        <v>32.140479999999997</v>
      </c>
      <c r="N58" s="8">
        <v>31.014310000000002</v>
      </c>
      <c r="O58" s="8">
        <v>29.221220000000002</v>
      </c>
      <c r="P58" s="8">
        <v>-5.8577599999999999</v>
      </c>
      <c r="Q58" s="8">
        <v>13.77566</v>
      </c>
      <c r="R58" s="8">
        <v>20.98864</v>
      </c>
      <c r="S58" s="8">
        <v>9.6280200000000011</v>
      </c>
      <c r="T58" s="8">
        <v>25.324290000000001</v>
      </c>
      <c r="U58" s="8">
        <v>17.578880000000002</v>
      </c>
      <c r="V58" s="8">
        <v>49.973109999999998</v>
      </c>
      <c r="W58" s="8">
        <v>68.102980000000002</v>
      </c>
      <c r="X58" s="8">
        <v>84.069659999999999</v>
      </c>
      <c r="Y58" s="8">
        <v>26.646470000000001</v>
      </c>
      <c r="Z58" s="8">
        <v>42.182259999999999</v>
      </c>
      <c r="AA58" s="8">
        <v>36.151679999999999</v>
      </c>
      <c r="AB58" s="8">
        <v>18.166060000000002</v>
      </c>
      <c r="AC58" s="8">
        <v>17.873080000000002</v>
      </c>
      <c r="AD58" s="8">
        <v>4.9049300000000002</v>
      </c>
      <c r="AE58" s="8">
        <v>64.526982142959554</v>
      </c>
      <c r="AF58" s="8">
        <v>64.196070820739521</v>
      </c>
      <c r="AG58" s="8">
        <v>71.079936959728215</v>
      </c>
      <c r="AH58" s="8">
        <v>58.189243912840368</v>
      </c>
      <c r="AI58" s="7"/>
      <c r="AJ58" s="7"/>
      <c r="AK58" s="7"/>
      <c r="AL58" s="7"/>
      <c r="AM58" s="7"/>
      <c r="AN58" s="1"/>
      <c r="AO58" s="1"/>
      <c r="AP58" s="1"/>
      <c r="AQ58" s="1"/>
      <c r="AR58" s="1"/>
      <c r="AS58" s="1"/>
      <c r="AT58" s="1"/>
      <c r="AU58" s="1"/>
      <c r="AV58" s="1"/>
      <c r="AW58" s="1"/>
      <c r="AX58" s="1"/>
      <c r="AY58" s="1"/>
    </row>
    <row r="59" spans="1:1005" ht="15" x14ac:dyDescent="0.25">
      <c r="A59" s="110">
        <f>YampaRiverInflow.TotalOutflow!A59</f>
        <v>47027</v>
      </c>
      <c r="B59" s="215"/>
      <c r="C59" s="207">
        <v>14.821</v>
      </c>
      <c r="D59" s="219">
        <v>14.821</v>
      </c>
      <c r="E59" s="8">
        <v>34.997630000000001</v>
      </c>
      <c r="F59" s="8">
        <v>11.211030000000001</v>
      </c>
      <c r="G59" s="8">
        <v>19.502970000000001</v>
      </c>
      <c r="H59" s="8">
        <v>54.718679999999999</v>
      </c>
      <c r="I59" s="8">
        <v>17.3261</v>
      </c>
      <c r="J59" s="8">
        <v>33.096730000000001</v>
      </c>
      <c r="K59" s="8">
        <v>7.0241199999999999</v>
      </c>
      <c r="L59" s="8">
        <v>38.168879999999994</v>
      </c>
      <c r="M59" s="8">
        <v>-0.32697000000000004</v>
      </c>
      <c r="N59" s="8">
        <v>84.070039999999992</v>
      </c>
      <c r="O59" s="8">
        <v>20.03706</v>
      </c>
      <c r="P59" s="8">
        <v>40.291160000000005</v>
      </c>
      <c r="Q59" s="8">
        <v>11.96547</v>
      </c>
      <c r="R59" s="8">
        <v>9.7060499999999994</v>
      </c>
      <c r="S59" s="8">
        <v>-4.8878300000000001</v>
      </c>
      <c r="T59" s="8">
        <v>42.031129999999997</v>
      </c>
      <c r="U59" s="8">
        <v>22.63785</v>
      </c>
      <c r="V59" s="8">
        <v>39.329860000000004</v>
      </c>
      <c r="W59" s="8">
        <v>28.046230000000001</v>
      </c>
      <c r="X59" s="8">
        <v>21.405650000000001</v>
      </c>
      <c r="Y59" s="8">
        <v>63.749839999999999</v>
      </c>
      <c r="Z59" s="8">
        <v>50.552589999999995</v>
      </c>
      <c r="AA59" s="8">
        <v>35.498150000000003</v>
      </c>
      <c r="AB59" s="8">
        <v>22.665689999999998</v>
      </c>
      <c r="AC59" s="8">
        <v>13.309760000000001</v>
      </c>
      <c r="AD59" s="8">
        <v>-5.9156000000000004</v>
      </c>
      <c r="AE59" s="8">
        <v>26.268479665397614</v>
      </c>
      <c r="AF59" s="8">
        <v>76.404177790335339</v>
      </c>
      <c r="AG59" s="8">
        <v>45.021740330611671</v>
      </c>
      <c r="AH59" s="8">
        <v>48.923185500669511</v>
      </c>
      <c r="AI59" s="7"/>
      <c r="AJ59" s="7"/>
      <c r="AK59" s="7"/>
      <c r="AL59" s="7"/>
      <c r="AM59" s="7"/>
      <c r="AN59" s="1"/>
      <c r="AO59" s="1"/>
      <c r="AP59" s="1"/>
      <c r="AQ59" s="1"/>
      <c r="AR59" s="1"/>
      <c r="AS59" s="1"/>
      <c r="AT59" s="1"/>
      <c r="AU59" s="1"/>
      <c r="AV59" s="1"/>
      <c r="AW59" s="1"/>
      <c r="AX59" s="1"/>
      <c r="AY59" s="1"/>
    </row>
    <row r="60" spans="1:1005" ht="15" x14ac:dyDescent="0.25">
      <c r="A60" s="110">
        <f>YampaRiverInflow.TotalOutflow!A60</f>
        <v>47058</v>
      </c>
      <c r="B60" s="215"/>
      <c r="C60" s="207">
        <v>28.152000000000001</v>
      </c>
      <c r="D60" s="219">
        <v>28.152000000000001</v>
      </c>
      <c r="E60" s="8">
        <v>42.111879999999999</v>
      </c>
      <c r="F60" s="8">
        <v>49.319809999999997</v>
      </c>
      <c r="G60" s="8">
        <v>62.6631</v>
      </c>
      <c r="H60" s="8">
        <v>57.306669999999997</v>
      </c>
      <c r="I60" s="8">
        <v>20.52073</v>
      </c>
      <c r="J60" s="8">
        <v>2.0303399999999998</v>
      </c>
      <c r="K60" s="8">
        <v>10.25154</v>
      </c>
      <c r="L60" s="8">
        <v>11.652959999999998</v>
      </c>
      <c r="M60" s="8">
        <v>18.590709999999998</v>
      </c>
      <c r="N60" s="8">
        <v>93.237679999999997</v>
      </c>
      <c r="O60" s="8">
        <v>8.5751200000000001</v>
      </c>
      <c r="P60" s="8">
        <v>14.65644</v>
      </c>
      <c r="Q60" s="8">
        <v>33.630459999999999</v>
      </c>
      <c r="R60" s="8">
        <v>27.760300000000001</v>
      </c>
      <c r="S60" s="8">
        <v>11.286379999999999</v>
      </c>
      <c r="T60" s="8">
        <v>-14.38903</v>
      </c>
      <c r="U60" s="8">
        <v>11.00366</v>
      </c>
      <c r="V60" s="8">
        <v>30.656770000000002</v>
      </c>
      <c r="W60" s="8">
        <v>78.433350000000004</v>
      </c>
      <c r="X60" s="8">
        <v>20.926279999999998</v>
      </c>
      <c r="Y60" s="8">
        <v>17.11955</v>
      </c>
      <c r="Z60" s="8">
        <v>49.568680000000001</v>
      </c>
      <c r="AA60" s="8">
        <v>30.38326</v>
      </c>
      <c r="AB60" s="8">
        <v>41.949339999999999</v>
      </c>
      <c r="AC60" s="8">
        <v>90.300280000000001</v>
      </c>
      <c r="AD60" s="8">
        <v>25.237020000000001</v>
      </c>
      <c r="AE60" s="8">
        <v>26.017717809976254</v>
      </c>
      <c r="AF60" s="8">
        <v>42.795492049736886</v>
      </c>
      <c r="AG60" s="8">
        <v>56.29713986604478</v>
      </c>
      <c r="AH60" s="8">
        <v>12.602030529735451</v>
      </c>
      <c r="AI60" s="7"/>
      <c r="AJ60" s="7"/>
      <c r="AK60" s="7"/>
      <c r="AL60" s="7"/>
      <c r="AM60" s="7"/>
      <c r="AN60" s="1"/>
      <c r="AO60" s="1"/>
      <c r="AP60" s="1"/>
      <c r="AQ60" s="1"/>
      <c r="AR60" s="1"/>
      <c r="AS60" s="1"/>
      <c r="AT60" s="1"/>
      <c r="AU60" s="1"/>
      <c r="AV60" s="1"/>
      <c r="AW60" s="1"/>
      <c r="AX60" s="1"/>
      <c r="AY60" s="1"/>
    </row>
    <row r="61" spans="1:1005" ht="15" x14ac:dyDescent="0.25">
      <c r="A61" s="110">
        <f>YampaRiverInflow.TotalOutflow!A61</f>
        <v>47088</v>
      </c>
      <c r="B61" s="215"/>
      <c r="C61" s="207">
        <v>44.735999999999997</v>
      </c>
      <c r="D61" s="219">
        <v>44.735999999999997</v>
      </c>
      <c r="E61" s="8">
        <v>23.632810000000003</v>
      </c>
      <c r="F61" s="8">
        <v>26.613599999999998</v>
      </c>
      <c r="G61" s="8">
        <v>20.40418</v>
      </c>
      <c r="H61" s="8">
        <v>6.7861099999999999</v>
      </c>
      <c r="I61" s="8">
        <v>7.0875000000000004</v>
      </c>
      <c r="J61" s="8">
        <v>18.854099999999999</v>
      </c>
      <c r="K61" s="8">
        <v>35.589959999999998</v>
      </c>
      <c r="L61" s="8">
        <v>26.338159999999998</v>
      </c>
      <c r="M61" s="8">
        <v>20.191050000000001</v>
      </c>
      <c r="N61" s="8">
        <v>74.97139</v>
      </c>
      <c r="O61" s="8">
        <v>11.51708</v>
      </c>
      <c r="P61" s="8">
        <v>-4.6183199999999998</v>
      </c>
      <c r="Q61" s="8">
        <v>27.153869999999998</v>
      </c>
      <c r="R61" s="8">
        <v>22.050689999999999</v>
      </c>
      <c r="S61" s="8">
        <v>10.000299999999999</v>
      </c>
      <c r="T61" s="8">
        <v>200.48664000000002</v>
      </c>
      <c r="U61" s="8">
        <v>49.498660000000001</v>
      </c>
      <c r="V61" s="8">
        <v>30.962709999999998</v>
      </c>
      <c r="W61" s="8">
        <v>25.01275</v>
      </c>
      <c r="X61" s="8">
        <v>10.133760000000001</v>
      </c>
      <c r="Y61" s="8">
        <v>15.85665</v>
      </c>
      <c r="Z61" s="8">
        <v>14.69364</v>
      </c>
      <c r="AA61" s="8">
        <v>24.777099999999997</v>
      </c>
      <c r="AB61" s="8">
        <v>25.998349999999999</v>
      </c>
      <c r="AC61" s="8">
        <v>73.964010000000002</v>
      </c>
      <c r="AD61" s="8">
        <v>39.270139999999998</v>
      </c>
      <c r="AE61" s="8">
        <v>58.229954837951695</v>
      </c>
      <c r="AF61" s="8">
        <v>94.346721745758927</v>
      </c>
      <c r="AG61" s="8">
        <v>58.610447656656703</v>
      </c>
      <c r="AH61" s="8">
        <v>76.782752691710428</v>
      </c>
      <c r="AI61" s="7"/>
      <c r="AJ61" s="7"/>
      <c r="AK61" s="7"/>
      <c r="AL61" s="7"/>
      <c r="AM61" s="7"/>
      <c r="AN61" s="1"/>
      <c r="AO61" s="1"/>
      <c r="AP61" s="1"/>
      <c r="AQ61" s="1"/>
      <c r="AR61" s="1"/>
      <c r="AS61" s="1"/>
      <c r="AT61" s="1"/>
      <c r="AU61" s="1"/>
      <c r="AV61" s="1"/>
      <c r="AW61" s="1"/>
      <c r="AX61" s="1"/>
      <c r="AY61" s="1"/>
    </row>
    <row r="62" spans="1:1005" ht="15" x14ac:dyDescent="0.25">
      <c r="A62" s="110">
        <f>YampaRiverInflow.TotalOutflow!A62</f>
        <v>47119</v>
      </c>
      <c r="B62" s="215"/>
      <c r="C62" s="207">
        <v>45.383000000000003</v>
      </c>
      <c r="D62" s="219">
        <v>45.383000000000003</v>
      </c>
      <c r="E62" s="8">
        <v>12.95735</v>
      </c>
      <c r="F62" s="8">
        <v>43.173999999999999</v>
      </c>
      <c r="G62" s="8">
        <v>43.572859999999999</v>
      </c>
      <c r="H62" s="8">
        <v>40.911610000000003</v>
      </c>
      <c r="I62" s="8">
        <v>13.873209999999998</v>
      </c>
      <c r="J62" s="8">
        <v>43.65607</v>
      </c>
      <c r="K62" s="8">
        <v>8.8752700000000004</v>
      </c>
      <c r="L62" s="8">
        <v>27.946300000000001</v>
      </c>
      <c r="M62" s="8">
        <v>3.3895900000000001</v>
      </c>
      <c r="N62" s="8">
        <v>303.37369000000001</v>
      </c>
      <c r="O62" s="8">
        <v>12.219719999999999</v>
      </c>
      <c r="P62" s="8">
        <v>-9.3584500000000013</v>
      </c>
      <c r="Q62" s="8">
        <v>28.872540000000001</v>
      </c>
      <c r="R62" s="8">
        <v>4.9805900000000003</v>
      </c>
      <c r="S62" s="8">
        <v>53.234699999999997</v>
      </c>
      <c r="T62" s="8">
        <v>36.51267</v>
      </c>
      <c r="U62" s="8">
        <v>15.039200000000001</v>
      </c>
      <c r="V62" s="8">
        <v>13.099450000000001</v>
      </c>
      <c r="W62" s="8">
        <v>6.7984099999999996</v>
      </c>
      <c r="X62" s="8">
        <v>21.993320000000001</v>
      </c>
      <c r="Y62" s="8">
        <v>41.238190000000003</v>
      </c>
      <c r="Z62" s="8">
        <v>58.881329999999998</v>
      </c>
      <c r="AA62" s="8">
        <v>49.533120000000004</v>
      </c>
      <c r="AB62" s="8">
        <v>48.656099999999995</v>
      </c>
      <c r="AC62" s="8">
        <v>36.149560000000001</v>
      </c>
      <c r="AD62" s="8">
        <v>28.502187496324908</v>
      </c>
      <c r="AE62" s="8">
        <v>66.377511872836507</v>
      </c>
      <c r="AF62" s="8">
        <v>211.12333447291081</v>
      </c>
      <c r="AG62" s="8">
        <v>68.713341688972349</v>
      </c>
      <c r="AH62" s="8">
        <v>147.80087564376487</v>
      </c>
      <c r="AI62" s="7"/>
      <c r="AJ62" s="7"/>
      <c r="AK62" s="7"/>
      <c r="AL62" s="7"/>
      <c r="AM62" s="7"/>
      <c r="AN62" s="1"/>
      <c r="AO62" s="1"/>
      <c r="AP62" s="1"/>
      <c r="AQ62" s="1"/>
      <c r="AR62" s="1"/>
      <c r="AS62" s="1"/>
      <c r="AT62" s="1"/>
      <c r="AU62" s="1"/>
      <c r="AV62" s="1"/>
      <c r="AW62" s="1"/>
      <c r="AX62" s="1"/>
      <c r="AY62" s="1"/>
    </row>
    <row r="63" spans="1:1005" ht="15" x14ac:dyDescent="0.25">
      <c r="A63" s="110">
        <f>YampaRiverInflow.TotalOutflow!A63</f>
        <v>47150</v>
      </c>
      <c r="B63" s="215"/>
      <c r="C63" s="207">
        <v>24.052</v>
      </c>
      <c r="D63" s="219">
        <v>24.052</v>
      </c>
      <c r="E63" s="8">
        <v>24.910400000000003</v>
      </c>
      <c r="F63" s="8">
        <v>-4.8160100000000003</v>
      </c>
      <c r="G63" s="8">
        <v>73.336060000000003</v>
      </c>
      <c r="H63" s="8">
        <v>36.586980000000004</v>
      </c>
      <c r="I63" s="8">
        <v>21.691119999999998</v>
      </c>
      <c r="J63" s="8">
        <v>36.689769999999996</v>
      </c>
      <c r="K63" s="8">
        <v>4.0654399999999997</v>
      </c>
      <c r="L63" s="8">
        <v>38.304220000000001</v>
      </c>
      <c r="M63" s="8">
        <v>19.567259999999997</v>
      </c>
      <c r="N63" s="8">
        <v>194.10926000000001</v>
      </c>
      <c r="O63" s="8">
        <v>10.566690000000001</v>
      </c>
      <c r="P63" s="8">
        <v>18.006209999999999</v>
      </c>
      <c r="Q63" s="8">
        <v>42.33981</v>
      </c>
      <c r="R63" s="8">
        <v>29.493419999999997</v>
      </c>
      <c r="S63" s="8">
        <v>57.446640000000002</v>
      </c>
      <c r="T63" s="8">
        <v>36.949750000000002</v>
      </c>
      <c r="U63" s="8">
        <v>19.886479999999999</v>
      </c>
      <c r="V63" s="8">
        <v>30.005659999999999</v>
      </c>
      <c r="W63" s="8">
        <v>35.553809999999999</v>
      </c>
      <c r="X63" s="8">
        <v>40.773769999999999</v>
      </c>
      <c r="Y63" s="8">
        <v>31.995979999999999</v>
      </c>
      <c r="Z63" s="8">
        <v>74.449780000000004</v>
      </c>
      <c r="AA63" s="8">
        <v>14.88969</v>
      </c>
      <c r="AB63" s="8">
        <v>39.650980000000004</v>
      </c>
      <c r="AC63" s="8">
        <v>14.91981</v>
      </c>
      <c r="AD63" s="8">
        <v>53.503218596593655</v>
      </c>
      <c r="AE63" s="8">
        <v>97.944624983882534</v>
      </c>
      <c r="AF63" s="8">
        <v>211.27383722176506</v>
      </c>
      <c r="AG63" s="8">
        <v>63.115245487554333</v>
      </c>
      <c r="AH63" s="8">
        <v>90.409230286593882</v>
      </c>
      <c r="AI63" s="7"/>
      <c r="AJ63" s="7"/>
      <c r="AK63" s="7"/>
      <c r="AL63" s="7"/>
      <c r="AM63" s="7"/>
      <c r="AN63" s="1"/>
      <c r="AO63" s="1"/>
      <c r="AP63" s="1"/>
      <c r="AQ63" s="1"/>
      <c r="AR63" s="1"/>
      <c r="AS63" s="1"/>
      <c r="AT63" s="1"/>
      <c r="AU63" s="1"/>
      <c r="AV63" s="1"/>
      <c r="AW63" s="1"/>
      <c r="AX63" s="1"/>
      <c r="AY63" s="1"/>
    </row>
    <row r="64" spans="1:1005" ht="15" x14ac:dyDescent="0.25">
      <c r="A64" s="110">
        <f>YampaRiverInflow.TotalOutflow!A64</f>
        <v>47178</v>
      </c>
      <c r="B64" s="215"/>
      <c r="C64" s="207">
        <v>43.176000000000002</v>
      </c>
      <c r="D64" s="219">
        <v>43.176000000000002</v>
      </c>
      <c r="E64" s="8">
        <v>-56.693550000000002</v>
      </c>
      <c r="F64" s="8">
        <v>37.615089999999995</v>
      </c>
      <c r="G64" s="8">
        <v>83.826080000000005</v>
      </c>
      <c r="H64" s="8">
        <v>-9.628680000000001</v>
      </c>
      <c r="I64" s="8">
        <v>-8.9868500000000004</v>
      </c>
      <c r="J64" s="8">
        <v>31.59817</v>
      </c>
      <c r="K64" s="8">
        <v>-31.764150000000001</v>
      </c>
      <c r="L64" s="8">
        <v>8.1977799999999998</v>
      </c>
      <c r="M64" s="8">
        <v>-4.6275300000000001</v>
      </c>
      <c r="N64" s="8">
        <v>107.54282000000001</v>
      </c>
      <c r="O64" s="8">
        <v>18.535509999999999</v>
      </c>
      <c r="P64" s="8">
        <v>-8.2876000000000012</v>
      </c>
      <c r="Q64" s="8">
        <v>9.9111000000000011</v>
      </c>
      <c r="R64" s="8">
        <v>-22.678090000000001</v>
      </c>
      <c r="S64" s="8">
        <v>14.65991</v>
      </c>
      <c r="T64" s="8">
        <v>17.707439999999998</v>
      </c>
      <c r="U64" s="8">
        <v>9.1945100000000011</v>
      </c>
      <c r="V64" s="8">
        <v>12.195319999999999</v>
      </c>
      <c r="W64" s="8">
        <v>-13.04682</v>
      </c>
      <c r="X64" s="8">
        <v>5.0683699999999998</v>
      </c>
      <c r="Y64" s="8">
        <v>-22.833819999999999</v>
      </c>
      <c r="Z64" s="8">
        <v>21.36993</v>
      </c>
      <c r="AA64" s="8">
        <v>4.0066199999999998</v>
      </c>
      <c r="AB64" s="8">
        <v>64.574950000000001</v>
      </c>
      <c r="AC64" s="8">
        <v>63.134869999999999</v>
      </c>
      <c r="AD64" s="8">
        <v>61.180317783398927</v>
      </c>
      <c r="AE64" s="8">
        <v>128.26726604236279</v>
      </c>
      <c r="AF64" s="8">
        <v>224.00764611072893</v>
      </c>
      <c r="AG64" s="8">
        <v>43.466726188585206</v>
      </c>
      <c r="AH64" s="8">
        <v>176.01578651210627</v>
      </c>
      <c r="AI64" s="7"/>
      <c r="AJ64" s="7"/>
      <c r="AK64" s="7"/>
      <c r="AL64" s="7"/>
      <c r="AM64" s="7"/>
      <c r="AN64" s="1"/>
      <c r="AO64" s="1"/>
      <c r="AP64" s="1"/>
      <c r="AQ64" s="1"/>
      <c r="AR64" s="1"/>
      <c r="AS64" s="1"/>
      <c r="AT64" s="1"/>
      <c r="AU64" s="1"/>
      <c r="AV64" s="1"/>
      <c r="AW64" s="1"/>
      <c r="AX64" s="1"/>
      <c r="AY64" s="1"/>
      <c r="ALQ64" t="e">
        <v>#N/A</v>
      </c>
    </row>
    <row r="65" spans="1:1005" ht="15" x14ac:dyDescent="0.25">
      <c r="A65" s="110">
        <f>YampaRiverInflow.TotalOutflow!A65</f>
        <v>47209</v>
      </c>
      <c r="B65" s="215"/>
      <c r="C65" s="207">
        <v>33.923999999999999</v>
      </c>
      <c r="D65" s="219">
        <v>33.923999999999999</v>
      </c>
      <c r="E65" s="8">
        <v>86.656300000000002</v>
      </c>
      <c r="F65" s="8">
        <v>38.537150000000004</v>
      </c>
      <c r="G65" s="8">
        <v>88.094770000000011</v>
      </c>
      <c r="H65" s="8">
        <v>-55.505400000000002</v>
      </c>
      <c r="I65" s="8">
        <v>-25.224409999999999</v>
      </c>
      <c r="J65" s="8">
        <v>-11.06203</v>
      </c>
      <c r="K65" s="8">
        <v>-40.472319999999996</v>
      </c>
      <c r="L65" s="8">
        <v>-8.5150300000000012</v>
      </c>
      <c r="M65" s="8">
        <v>5.4860100000000003</v>
      </c>
      <c r="N65" s="8">
        <v>89.623949999999994</v>
      </c>
      <c r="O65" s="8">
        <v>5.5964700000000001</v>
      </c>
      <c r="P65" s="8">
        <v>-13.982229999999999</v>
      </c>
      <c r="Q65" s="8">
        <v>-5.7306000000000008</v>
      </c>
      <c r="R65" s="8">
        <v>-15.20013</v>
      </c>
      <c r="S65" s="8">
        <v>34.876040000000003</v>
      </c>
      <c r="T65" s="8">
        <v>71.3001</v>
      </c>
      <c r="U65" s="8">
        <v>20.61309</v>
      </c>
      <c r="V65" s="8">
        <v>9.5076800000000006</v>
      </c>
      <c r="W65" s="8">
        <v>-18.428540000000002</v>
      </c>
      <c r="X65" s="8">
        <v>-11.481530000000001</v>
      </c>
      <c r="Y65" s="8">
        <v>17.488060000000001</v>
      </c>
      <c r="Z65" s="8">
        <v>42.204129999999999</v>
      </c>
      <c r="AA65" s="8">
        <v>-16.627680000000002</v>
      </c>
      <c r="AB65" s="8">
        <v>57.904980000000002</v>
      </c>
      <c r="AC65" s="8">
        <v>18.792390000000001</v>
      </c>
      <c r="AD65" s="8">
        <v>27.715374733300219</v>
      </c>
      <c r="AE65" s="8">
        <v>73.575185829979745</v>
      </c>
      <c r="AF65" s="8">
        <v>159.09265105449037</v>
      </c>
      <c r="AG65" s="8">
        <v>29.569324498987175</v>
      </c>
      <c r="AH65" s="8">
        <v>81.100535732897853</v>
      </c>
      <c r="AI65" s="7"/>
      <c r="AJ65" s="7"/>
      <c r="AK65" s="7"/>
      <c r="AL65" s="7"/>
      <c r="AM65" s="7"/>
      <c r="AN65" s="1"/>
      <c r="AO65" s="1"/>
      <c r="AP65" s="1"/>
      <c r="AQ65" s="1"/>
      <c r="AR65" s="1"/>
      <c r="AS65" s="1"/>
      <c r="AT65" s="1"/>
      <c r="AU65" s="1"/>
      <c r="AV65" s="1"/>
      <c r="AW65" s="1"/>
      <c r="AX65" s="1"/>
      <c r="AY65" s="1"/>
      <c r="ALQ65" t="e">
        <v>#N/A</v>
      </c>
    </row>
    <row r="66" spans="1:1005" ht="15" x14ac:dyDescent="0.25">
      <c r="A66" s="110">
        <f>YampaRiverInflow.TotalOutflow!A66</f>
        <v>47239</v>
      </c>
      <c r="B66" s="215"/>
      <c r="C66" s="207">
        <v>25.963000000000001</v>
      </c>
      <c r="D66" s="219">
        <v>25.963000000000001</v>
      </c>
      <c r="E66" s="8">
        <v>15.857620000000001</v>
      </c>
      <c r="F66" s="8">
        <v>26.527619999999999</v>
      </c>
      <c r="G66" s="8">
        <v>112.01666</v>
      </c>
      <c r="H66" s="8">
        <v>5.9267599999999998</v>
      </c>
      <c r="I66" s="8">
        <v>-7.9631999999999996</v>
      </c>
      <c r="J66" s="8">
        <v>-10.182930000000001</v>
      </c>
      <c r="K66" s="8">
        <v>-18.910119999999999</v>
      </c>
      <c r="L66" s="8">
        <v>-5.1637899999999997</v>
      </c>
      <c r="M66" s="8">
        <v>4.8523900000000006</v>
      </c>
      <c r="N66" s="8">
        <v>136.5727</v>
      </c>
      <c r="O66" s="8">
        <v>-17.06551</v>
      </c>
      <c r="P66" s="8">
        <v>-25.80247</v>
      </c>
      <c r="Q66" s="8">
        <v>13.146979999999999</v>
      </c>
      <c r="R66" s="8">
        <v>9.7264300000000006</v>
      </c>
      <c r="S66" s="8">
        <v>41.096609999999998</v>
      </c>
      <c r="T66" s="8">
        <v>63.824849999999998</v>
      </c>
      <c r="U66" s="8">
        <v>-6.9918699999999996</v>
      </c>
      <c r="V66" s="8">
        <v>0.73799999999999999</v>
      </c>
      <c r="W66" s="8">
        <v>-18.297540000000001</v>
      </c>
      <c r="X66" s="8">
        <v>-12.214030000000001</v>
      </c>
      <c r="Y66" s="8">
        <v>9.0859300000000012</v>
      </c>
      <c r="Z66" s="8">
        <v>5.1340200000000005</v>
      </c>
      <c r="AA66" s="8">
        <v>-29.088660000000001</v>
      </c>
      <c r="AB66" s="8">
        <v>48.692149999999998</v>
      </c>
      <c r="AC66" s="8">
        <v>-11.59253</v>
      </c>
      <c r="AD66" s="8">
        <v>13.941845357980599</v>
      </c>
      <c r="AE66" s="8">
        <v>50.616735034495079</v>
      </c>
      <c r="AF66" s="8">
        <v>122.33935550539928</v>
      </c>
      <c r="AG66" s="8">
        <v>45.147363021899245</v>
      </c>
      <c r="AH66" s="8">
        <v>144.73754131987366</v>
      </c>
      <c r="AI66" s="7"/>
      <c r="AJ66" s="7"/>
      <c r="AK66" s="7"/>
      <c r="AL66" s="7"/>
      <c r="AM66" s="7"/>
      <c r="AN66" s="1"/>
      <c r="AO66" s="1"/>
      <c r="AP66" s="1"/>
      <c r="AQ66" s="1"/>
      <c r="AR66" s="1"/>
      <c r="AS66" s="1"/>
      <c r="AT66" s="1"/>
      <c r="AU66" s="1"/>
      <c r="AV66" s="1"/>
      <c r="AW66" s="1"/>
      <c r="AX66" s="1"/>
      <c r="AY66" s="1"/>
      <c r="ALQ66" t="e">
        <v>#N/A</v>
      </c>
    </row>
    <row r="67" spans="1:1005" ht="15" x14ac:dyDescent="0.25">
      <c r="A67" s="110">
        <f>YampaRiverInflow.TotalOutflow!A67</f>
        <v>47270</v>
      </c>
      <c r="B67" s="215"/>
      <c r="C67" s="207">
        <v>-13.958</v>
      </c>
      <c r="D67" s="219">
        <v>-13.958</v>
      </c>
      <c r="E67" s="8">
        <v>10.9796</v>
      </c>
      <c r="F67" s="8">
        <v>-16.415560000000003</v>
      </c>
      <c r="G67" s="8">
        <v>59.579190000000004</v>
      </c>
      <c r="H67" s="8">
        <v>20.131820000000001</v>
      </c>
      <c r="I67" s="8">
        <v>-1.8760000000000002E-2</v>
      </c>
      <c r="J67" s="8">
        <v>-40.888860000000001</v>
      </c>
      <c r="K67" s="8">
        <v>-24.57798</v>
      </c>
      <c r="L67" s="8">
        <v>-41.014429999999997</v>
      </c>
      <c r="M67" s="8">
        <v>-32.649230000000003</v>
      </c>
      <c r="N67" s="8">
        <v>31.118189999999998</v>
      </c>
      <c r="O67" s="8">
        <v>-16.25863</v>
      </c>
      <c r="P67" s="8">
        <v>-29.007360000000002</v>
      </c>
      <c r="Q67" s="8">
        <v>15.05063</v>
      </c>
      <c r="R67" s="8">
        <v>-28.113409999999998</v>
      </c>
      <c r="S67" s="8">
        <v>-6.2963900000000006</v>
      </c>
      <c r="T67" s="8">
        <v>35.037300000000002</v>
      </c>
      <c r="U67" s="8">
        <v>-16.40408</v>
      </c>
      <c r="V67" s="8">
        <v>-27.575620000000001</v>
      </c>
      <c r="W67" s="8">
        <v>-23.976099999999999</v>
      </c>
      <c r="X67" s="8">
        <v>-8.1685800000000004</v>
      </c>
      <c r="Y67" s="8">
        <v>-18.756529999999998</v>
      </c>
      <c r="Z67" s="8">
        <v>-18.879729999999999</v>
      </c>
      <c r="AA67" s="8">
        <v>-18.7621</v>
      </c>
      <c r="AB67" s="8">
        <v>4.9375299999999998</v>
      </c>
      <c r="AC67" s="8">
        <v>-14.283790000000002</v>
      </c>
      <c r="AD67" s="8">
        <v>78.656605207787052</v>
      </c>
      <c r="AE67" s="8">
        <v>0.79443608718219216</v>
      </c>
      <c r="AF67" s="8">
        <v>10.795318554272191</v>
      </c>
      <c r="AG67" s="8">
        <v>-1.7823744887791051</v>
      </c>
      <c r="AH67" s="8">
        <v>48.433600307417684</v>
      </c>
      <c r="AI67" s="7"/>
      <c r="AJ67" s="7"/>
      <c r="AK67" s="7"/>
      <c r="AL67" s="7"/>
      <c r="AM67" s="7"/>
      <c r="AN67" s="1"/>
      <c r="AO67" s="1"/>
      <c r="AP67" s="1"/>
      <c r="AQ67" s="1"/>
      <c r="AR67" s="1"/>
      <c r="AS67" s="1"/>
      <c r="AT67" s="1"/>
      <c r="AU67" s="1"/>
      <c r="AV67" s="1"/>
      <c r="AW67" s="1"/>
      <c r="AX67" s="1"/>
      <c r="AY67" s="1"/>
      <c r="ALQ67" t="e">
        <v>#N/A</v>
      </c>
    </row>
    <row r="68" spans="1:1005" ht="15" x14ac:dyDescent="0.25">
      <c r="A68" s="110">
        <f>YampaRiverInflow.TotalOutflow!A68</f>
        <v>47300</v>
      </c>
      <c r="B68" s="215"/>
      <c r="C68" s="207">
        <v>-3.044</v>
      </c>
      <c r="D68" s="219">
        <v>-3.044</v>
      </c>
      <c r="E68" s="8">
        <v>41.040230000000001</v>
      </c>
      <c r="F68" s="8">
        <v>14.490680000000001</v>
      </c>
      <c r="G68" s="8">
        <v>75.778990000000007</v>
      </c>
      <c r="H68" s="8">
        <v>65.886160000000004</v>
      </c>
      <c r="I68" s="8">
        <v>-49.466929999999998</v>
      </c>
      <c r="J68" s="8">
        <v>-38.095980000000004</v>
      </c>
      <c r="K68" s="8">
        <v>-9.229239999999999</v>
      </c>
      <c r="L68" s="8">
        <v>-13.51318</v>
      </c>
      <c r="M68" s="8">
        <v>-26.592950000000002</v>
      </c>
      <c r="N68" s="8">
        <v>24.434360000000002</v>
      </c>
      <c r="O68" s="8">
        <v>-13.056049999999999</v>
      </c>
      <c r="P68" s="8">
        <v>-8.1851199999999995</v>
      </c>
      <c r="Q68" s="8">
        <v>-2.57158</v>
      </c>
      <c r="R68" s="8">
        <v>-30.264680000000002</v>
      </c>
      <c r="S68" s="8">
        <v>-36.50526</v>
      </c>
      <c r="T68" s="8">
        <v>7.3666599999999995</v>
      </c>
      <c r="U68" s="8">
        <v>20.909459999999999</v>
      </c>
      <c r="V68" s="8">
        <v>21.97174</v>
      </c>
      <c r="W68" s="8">
        <v>-3.3679099999999997</v>
      </c>
      <c r="X68" s="8">
        <v>5.8490699999999993</v>
      </c>
      <c r="Y68" s="8">
        <v>18.370330000000003</v>
      </c>
      <c r="Z68" s="8">
        <v>18.507080000000002</v>
      </c>
      <c r="AA68" s="8">
        <v>26.724900000000002</v>
      </c>
      <c r="AB68" s="8">
        <v>-54.714529999999996</v>
      </c>
      <c r="AC68" s="8">
        <v>-25.463419999999999</v>
      </c>
      <c r="AD68" s="8">
        <v>-6.2687281740997962</v>
      </c>
      <c r="AE68" s="8">
        <v>27.797003253292672</v>
      </c>
      <c r="AF68" s="8">
        <v>-8.8693892113595538</v>
      </c>
      <c r="AG68" s="8">
        <v>20.270427585364928</v>
      </c>
      <c r="AH68" s="8">
        <v>31.095874910913547</v>
      </c>
      <c r="AI68" s="7"/>
      <c r="AJ68" s="7"/>
      <c r="AK68" s="7"/>
      <c r="AL68" s="7"/>
      <c r="AM68" s="7"/>
      <c r="AN68" s="1"/>
      <c r="AO68" s="1"/>
      <c r="AP68" s="1"/>
      <c r="AQ68" s="1"/>
      <c r="AR68" s="1"/>
      <c r="AS68" s="1"/>
      <c r="AT68" s="1"/>
      <c r="AU68" s="1"/>
      <c r="AV68" s="1"/>
      <c r="AW68" s="1"/>
      <c r="AX68" s="1"/>
      <c r="AY68" s="1"/>
      <c r="ALQ68" t="e">
        <v>#N/A</v>
      </c>
    </row>
    <row r="69" spans="1:1005" ht="15" x14ac:dyDescent="0.25">
      <c r="A69" s="110">
        <f>YampaRiverInflow.TotalOutflow!A69</f>
        <v>47331</v>
      </c>
      <c r="B69" s="215"/>
      <c r="C69" s="207">
        <v>26.436</v>
      </c>
      <c r="D69" s="219">
        <v>26.436</v>
      </c>
      <c r="E69" s="8">
        <v>9.41737</v>
      </c>
      <c r="F69" s="8">
        <v>73.407210000000006</v>
      </c>
      <c r="G69" s="8">
        <v>56.459800000000001</v>
      </c>
      <c r="H69" s="8">
        <v>48.113410000000002</v>
      </c>
      <c r="I69" s="8">
        <v>12.67862</v>
      </c>
      <c r="J69" s="8">
        <v>24.742099999999997</v>
      </c>
      <c r="K69" s="8">
        <v>-3.3823099999999999</v>
      </c>
      <c r="L69" s="8">
        <v>40.45872</v>
      </c>
      <c r="M69" s="8">
        <v>7.9324300000000001</v>
      </c>
      <c r="N69" s="8">
        <v>46.411089999999994</v>
      </c>
      <c r="O69" s="8">
        <v>6.7395899999999997</v>
      </c>
      <c r="P69" s="8">
        <v>17.925740000000001</v>
      </c>
      <c r="Q69" s="8">
        <v>17.421220000000002</v>
      </c>
      <c r="R69" s="8">
        <v>-3.9880599999999999</v>
      </c>
      <c r="S69" s="8">
        <v>-1.2442899999999999</v>
      </c>
      <c r="T69" s="8">
        <v>21.964880000000001</v>
      </c>
      <c r="U69" s="8">
        <v>75.510499999999993</v>
      </c>
      <c r="V69" s="8">
        <v>37.568370000000002</v>
      </c>
      <c r="W69" s="8">
        <v>42.03425</v>
      </c>
      <c r="X69" s="8">
        <v>42.976790000000001</v>
      </c>
      <c r="Y69" s="8">
        <v>38.019089999999998</v>
      </c>
      <c r="Z69" s="8">
        <v>12.330110000000001</v>
      </c>
      <c r="AA69" s="8">
        <v>11.853590000000001</v>
      </c>
      <c r="AB69" s="8">
        <v>-10.878549999999999</v>
      </c>
      <c r="AC69" s="8">
        <v>0.28339999999999999</v>
      </c>
      <c r="AD69" s="8">
        <v>51.813121174655578</v>
      </c>
      <c r="AE69" s="8">
        <v>55.485192829981116</v>
      </c>
      <c r="AF69" s="8">
        <v>84.255431956262342</v>
      </c>
      <c r="AG69" s="8">
        <v>46.678198108351161</v>
      </c>
      <c r="AH69" s="8">
        <v>31.555222937490573</v>
      </c>
      <c r="AI69" s="7"/>
      <c r="AJ69" s="7"/>
      <c r="AK69" s="7"/>
      <c r="AL69" s="7"/>
      <c r="AM69" s="7"/>
      <c r="AN69" s="1"/>
      <c r="AO69" s="1"/>
      <c r="AP69" s="1"/>
      <c r="AQ69" s="1"/>
      <c r="AR69" s="1"/>
      <c r="AS69" s="1"/>
      <c r="AT69" s="1"/>
      <c r="AU69" s="1"/>
      <c r="AV69" s="1"/>
      <c r="AW69" s="1"/>
      <c r="AX69" s="1"/>
      <c r="AY69" s="1"/>
      <c r="ALQ69" t="e">
        <v>#N/A</v>
      </c>
    </row>
    <row r="70" spans="1:1005" ht="15" x14ac:dyDescent="0.25">
      <c r="A70" s="110">
        <f>YampaRiverInflow.TotalOutflow!A70</f>
        <v>47362</v>
      </c>
      <c r="B70" s="215"/>
      <c r="C70" s="207">
        <v>31.510999999999999</v>
      </c>
      <c r="D70" s="219">
        <v>31.510999999999999</v>
      </c>
      <c r="E70" s="8">
        <v>18.811229999999998</v>
      </c>
      <c r="F70" s="8">
        <v>37.728870000000001</v>
      </c>
      <c r="G70" s="8">
        <v>102.28238999999999</v>
      </c>
      <c r="H70" s="8">
        <v>63.219099999999997</v>
      </c>
      <c r="I70" s="8">
        <v>-1.1670799999999999</v>
      </c>
      <c r="J70" s="8">
        <v>27.992830000000001</v>
      </c>
      <c r="K70" s="8">
        <v>55.190280000000001</v>
      </c>
      <c r="L70" s="8">
        <v>32.140479999999997</v>
      </c>
      <c r="M70" s="8">
        <v>31.014310000000002</v>
      </c>
      <c r="N70" s="8">
        <v>29.221220000000002</v>
      </c>
      <c r="O70" s="8">
        <v>-5.8577599999999999</v>
      </c>
      <c r="P70" s="8">
        <v>13.77566</v>
      </c>
      <c r="Q70" s="8">
        <v>20.98864</v>
      </c>
      <c r="R70" s="8">
        <v>9.6280200000000011</v>
      </c>
      <c r="S70" s="8">
        <v>25.324290000000001</v>
      </c>
      <c r="T70" s="8">
        <v>17.578880000000002</v>
      </c>
      <c r="U70" s="8">
        <v>49.973109999999998</v>
      </c>
      <c r="V70" s="8">
        <v>68.102980000000002</v>
      </c>
      <c r="W70" s="8">
        <v>84.069659999999999</v>
      </c>
      <c r="X70" s="8">
        <v>26.646470000000001</v>
      </c>
      <c r="Y70" s="8">
        <v>42.182259999999999</v>
      </c>
      <c r="Z70" s="8">
        <v>36.151679999999999</v>
      </c>
      <c r="AA70" s="8">
        <v>18.166060000000002</v>
      </c>
      <c r="AB70" s="8">
        <v>17.873080000000002</v>
      </c>
      <c r="AC70" s="8">
        <v>4.9049300000000002</v>
      </c>
      <c r="AD70" s="8">
        <v>64.526982142959554</v>
      </c>
      <c r="AE70" s="8">
        <v>64.196070820739521</v>
      </c>
      <c r="AF70" s="8">
        <v>71.079936959728215</v>
      </c>
      <c r="AG70" s="8">
        <v>58.189243912840368</v>
      </c>
      <c r="AH70" s="8">
        <v>42.199258041511065</v>
      </c>
      <c r="AI70" s="7"/>
      <c r="AJ70" s="7"/>
      <c r="AK70" s="7"/>
      <c r="AL70" s="7"/>
      <c r="AM70" s="7"/>
      <c r="AN70" s="1"/>
      <c r="AO70" s="1"/>
      <c r="AP70" s="1"/>
      <c r="AQ70" s="1"/>
      <c r="AR70" s="1"/>
      <c r="AS70" s="1"/>
      <c r="AT70" s="1"/>
      <c r="AU70" s="1"/>
      <c r="AV70" s="1"/>
      <c r="AW70" s="1"/>
      <c r="AX70" s="1"/>
      <c r="AY70" s="1"/>
      <c r="ALQ70" t="e">
        <v>#N/A</v>
      </c>
    </row>
    <row r="71" spans="1:1005" ht="15" x14ac:dyDescent="0.25">
      <c r="A71" s="110"/>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25">
      <c r="A72" s="110"/>
      <c r="B72" s="214"/>
      <c r="C72" s="204"/>
      <c r="D72" s="210"/>
      <c r="ALQ72" t="e">
        <v>#N/A</v>
      </c>
    </row>
    <row r="73" spans="1:1005" ht="12.75" customHeight="1" x14ac:dyDescent="0.25">
      <c r="A73" s="110"/>
      <c r="B73" s="214"/>
      <c r="C73" s="204"/>
      <c r="D73" s="210"/>
    </row>
    <row r="74" spans="1:1005" ht="12.75" customHeight="1" x14ac:dyDescent="0.25">
      <c r="A74" s="110"/>
      <c r="B74" s="214"/>
      <c r="C74" s="204"/>
      <c r="D74" s="210"/>
    </row>
    <row r="75" spans="1:1005" ht="12.75" customHeight="1" x14ac:dyDescent="0.25">
      <c r="A75" s="110"/>
      <c r="B75" s="214"/>
      <c r="C75" s="204"/>
      <c r="D75" s="210"/>
    </row>
    <row r="76" spans="1:1005" ht="12.75" customHeight="1" x14ac:dyDescent="0.25">
      <c r="A76" s="110"/>
      <c r="B76" s="214"/>
      <c r="C76" s="204"/>
      <c r="D76" s="210"/>
    </row>
    <row r="77" spans="1:1005" ht="12.75" customHeight="1" x14ac:dyDescent="0.25">
      <c r="A77" s="110"/>
      <c r="B77" s="214"/>
      <c r="C77" s="204"/>
      <c r="D77" s="210"/>
    </row>
    <row r="78" spans="1:1005" ht="12.75" customHeight="1" x14ac:dyDescent="0.25">
      <c r="A78" s="110"/>
      <c r="B78" s="214"/>
      <c r="C78" s="204"/>
      <c r="D78" s="210"/>
    </row>
    <row r="79" spans="1:1005" ht="12.75" customHeight="1" x14ac:dyDescent="0.25">
      <c r="A79" s="110"/>
      <c r="B79" s="214"/>
      <c r="C79" s="204"/>
      <c r="D79" s="210"/>
    </row>
    <row r="80" spans="1:1005" ht="12.75" customHeight="1" x14ac:dyDescent="0.25">
      <c r="A80" s="110"/>
      <c r="B80" s="214"/>
      <c r="C80" s="204"/>
      <c r="D80" s="210"/>
    </row>
    <row r="81" spans="1:4" ht="12.75" customHeight="1" x14ac:dyDescent="0.25">
      <c r="A81" s="110"/>
      <c r="B81" s="214"/>
      <c r="C81" s="204"/>
      <c r="D81" s="210"/>
    </row>
    <row r="82" spans="1:4" ht="12.75" customHeight="1" x14ac:dyDescent="0.25">
      <c r="A82" s="110"/>
      <c r="B82" s="214"/>
      <c r="C82" s="204"/>
      <c r="D82" s="210"/>
    </row>
    <row r="83" spans="1:4" ht="12.75" customHeight="1" x14ac:dyDescent="0.25">
      <c r="A83" s="110"/>
      <c r="B83" s="214"/>
      <c r="C83" s="204"/>
      <c r="D83" s="210"/>
    </row>
    <row r="84" spans="1:4" ht="12.75" customHeight="1" x14ac:dyDescent="0.25">
      <c r="A84" s="110"/>
      <c r="B84" s="214"/>
      <c r="C84" s="204"/>
      <c r="D84" s="210"/>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7109375" defaultRowHeight="12.75" customHeight="1" x14ac:dyDescent="0.25"/>
  <cols>
    <col min="1" max="2" width="9.28515625" customWidth="1"/>
    <col min="3" max="3" width="9.7109375" bestFit="1" customWidth="1"/>
    <col min="4" max="54" width="9.28515625" customWidth="1"/>
  </cols>
  <sheetData>
    <row r="1" spans="1:51" ht="15" x14ac:dyDescent="0.25">
      <c r="A1" s="77"/>
      <c r="B1" s="265"/>
      <c r="C1" s="265"/>
      <c r="D1" s="265"/>
      <c r="E1" s="265"/>
      <c r="F1" s="265"/>
      <c r="G1" s="265"/>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
      <c r="AJ1" s="2"/>
      <c r="AK1" s="2"/>
      <c r="AL1" s="2"/>
      <c r="AM1" s="2"/>
    </row>
    <row r="2" spans="1:51" ht="15" x14ac:dyDescent="0.25">
      <c r="A2" s="77"/>
      <c r="B2" s="119" t="s">
        <v>46</v>
      </c>
      <c r="C2" s="119" t="s">
        <v>45</v>
      </c>
      <c r="D2" s="119" t="s">
        <v>47</v>
      </c>
      <c r="E2" s="119">
        <v>1991</v>
      </c>
      <c r="F2" s="119">
        <v>1992</v>
      </c>
      <c r="G2" s="119">
        <v>1993</v>
      </c>
      <c r="H2" s="119">
        <v>1994</v>
      </c>
      <c r="I2" s="119">
        <v>1995</v>
      </c>
      <c r="J2" s="119">
        <v>1996</v>
      </c>
      <c r="K2" s="119">
        <v>1997</v>
      </c>
      <c r="L2" s="119">
        <v>1998</v>
      </c>
      <c r="M2" s="119">
        <v>1999</v>
      </c>
      <c r="N2" s="119">
        <v>2000</v>
      </c>
      <c r="O2" s="119">
        <v>2001</v>
      </c>
      <c r="P2" s="119">
        <v>2002</v>
      </c>
      <c r="Q2" s="119">
        <v>2003</v>
      </c>
      <c r="R2" s="119">
        <v>2004</v>
      </c>
      <c r="S2" s="119">
        <v>2005</v>
      </c>
      <c r="T2" s="119">
        <v>2006</v>
      </c>
      <c r="U2" s="119">
        <v>2007</v>
      </c>
      <c r="V2" s="119">
        <v>2008</v>
      </c>
      <c r="W2" s="119">
        <v>2009</v>
      </c>
      <c r="X2" s="119">
        <v>2010</v>
      </c>
      <c r="Y2" s="119">
        <v>2011</v>
      </c>
      <c r="Z2" s="119">
        <v>2012</v>
      </c>
      <c r="AA2" s="119">
        <v>2013</v>
      </c>
      <c r="AB2" s="119">
        <v>2014</v>
      </c>
      <c r="AC2" s="119">
        <v>2015</v>
      </c>
      <c r="AD2" s="119">
        <v>2016</v>
      </c>
      <c r="AE2" s="140">
        <v>2017</v>
      </c>
      <c r="AF2" s="119">
        <v>2018</v>
      </c>
      <c r="AG2" s="119">
        <v>2019</v>
      </c>
      <c r="AH2" s="119">
        <v>2020</v>
      </c>
      <c r="AI2" s="2"/>
      <c r="AJ2" s="2"/>
      <c r="AK2" s="2"/>
      <c r="AL2" s="2"/>
      <c r="AM2" s="2"/>
      <c r="AN2" s="2"/>
      <c r="AO2" s="2"/>
      <c r="AP2" s="2"/>
      <c r="AQ2" s="2"/>
      <c r="AR2" s="2"/>
    </row>
    <row r="3" spans="1:51" ht="15" x14ac:dyDescent="0.25">
      <c r="A3" s="78" t="str">
        <f>$A$1&amp;A2</f>
        <v/>
      </c>
      <c r="B3" s="79" t="s">
        <v>63</v>
      </c>
      <c r="C3" s="79" t="s">
        <v>64</v>
      </c>
      <c r="D3" s="79" t="s">
        <v>65</v>
      </c>
      <c r="E3" s="79" t="s">
        <v>66</v>
      </c>
      <c r="F3" s="79" t="s">
        <v>67</v>
      </c>
      <c r="G3" s="79" t="s">
        <v>68</v>
      </c>
      <c r="H3" s="79" t="s">
        <v>69</v>
      </c>
      <c r="I3" s="79" t="s">
        <v>70</v>
      </c>
      <c r="J3" s="79" t="s">
        <v>71</v>
      </c>
      <c r="K3" s="79" t="s">
        <v>72</v>
      </c>
      <c r="L3" s="79" t="s">
        <v>73</v>
      </c>
      <c r="M3" s="79" t="s">
        <v>74</v>
      </c>
      <c r="N3" s="79" t="s">
        <v>75</v>
      </c>
      <c r="O3" s="79" t="s">
        <v>76</v>
      </c>
      <c r="P3" s="79" t="s">
        <v>77</v>
      </c>
      <c r="Q3" s="79" t="s">
        <v>78</v>
      </c>
      <c r="R3" s="79" t="s">
        <v>79</v>
      </c>
      <c r="S3" s="79" t="s">
        <v>80</v>
      </c>
      <c r="T3" s="79" t="s">
        <v>81</v>
      </c>
      <c r="U3" s="79" t="s">
        <v>82</v>
      </c>
      <c r="V3" s="79" t="s">
        <v>83</v>
      </c>
      <c r="W3" s="79" t="s">
        <v>84</v>
      </c>
      <c r="X3" s="79" t="s">
        <v>85</v>
      </c>
      <c r="Y3" s="79" t="s">
        <v>86</v>
      </c>
      <c r="Z3" s="79" t="s">
        <v>87</v>
      </c>
      <c r="AA3" s="79" t="s">
        <v>88</v>
      </c>
      <c r="AB3" s="79" t="s">
        <v>89</v>
      </c>
      <c r="AC3" s="79" t="s">
        <v>90</v>
      </c>
      <c r="AD3" s="79" t="s">
        <v>91</v>
      </c>
      <c r="AE3" s="79" t="s">
        <v>92</v>
      </c>
      <c r="AF3" s="79" t="s">
        <v>93</v>
      </c>
      <c r="AG3" s="79" t="s">
        <v>94</v>
      </c>
      <c r="AH3" s="79" t="s">
        <v>95</v>
      </c>
      <c r="AI3" s="2"/>
      <c r="AJ3" s="2"/>
      <c r="AK3" s="2"/>
      <c r="AL3" s="2"/>
      <c r="AM3" s="2"/>
      <c r="AN3" s="2"/>
      <c r="AO3" s="2"/>
      <c r="AP3" s="2"/>
      <c r="AQ3" s="2"/>
      <c r="AR3" s="2"/>
    </row>
    <row r="4" spans="1:51" ht="15" x14ac:dyDescent="0.25">
      <c r="A4" s="142">
        <f>YampaRiverInflow.TotalOutflow!A4</f>
        <v>45352</v>
      </c>
      <c r="B4" s="224"/>
      <c r="C4" s="225">
        <v>7.7240000000000002</v>
      </c>
      <c r="D4" s="233">
        <v>9.42</v>
      </c>
      <c r="E4" s="8">
        <f ca="1">INDEX(INDIRECT("AboveLeesFerryLocal_"&amp;E$2+YEAR($A4)-YEAR($A$4)),MONTH($A4))</f>
        <v>26.794340000000005</v>
      </c>
      <c r="F4" s="8">
        <f t="shared" ref="F4:AH12" ca="1" si="0">INDEX(INDIRECT("AboveLeesFerryLocal_"&amp;F$2+YEAR($A4)-YEAR($A$4)),MONTH($A4))</f>
        <v>39.915998000000002</v>
      </c>
      <c r="G4" s="8">
        <f t="shared" ca="1" si="0"/>
        <v>66.375816</v>
      </c>
      <c r="H4" s="8">
        <f t="shared" ca="1" si="0"/>
        <v>17.63081</v>
      </c>
      <c r="I4" s="8">
        <f t="shared" ca="1" si="0"/>
        <v>62.605969999999999</v>
      </c>
      <c r="J4" s="8">
        <f t="shared" ca="1" si="0"/>
        <v>-10.494788</v>
      </c>
      <c r="K4" s="8">
        <f t="shared" ca="1" si="0"/>
        <v>-5.3588699999999996</v>
      </c>
      <c r="L4" s="8">
        <f t="shared" ca="1" si="0"/>
        <v>-15.49112</v>
      </c>
      <c r="M4" s="8">
        <f t="shared" ca="1" si="0"/>
        <v>36.322969999999998</v>
      </c>
      <c r="N4" s="8">
        <f t="shared" ca="1" si="0"/>
        <v>9.210090000000001</v>
      </c>
      <c r="O4" s="8">
        <f t="shared" ca="1" si="0"/>
        <v>5.7764899999999999</v>
      </c>
      <c r="P4" s="8">
        <f t="shared" ca="1" si="0"/>
        <v>9.2872199999999996</v>
      </c>
      <c r="Q4" s="8">
        <f t="shared" ca="1" si="0"/>
        <v>8.1139899999999994</v>
      </c>
      <c r="R4" s="8">
        <f t="shared" ca="1" si="0"/>
        <v>9.8301200000000009</v>
      </c>
      <c r="S4" s="8">
        <f t="shared" ca="1" si="0"/>
        <v>14.49926</v>
      </c>
      <c r="T4" s="8">
        <f t="shared" ca="1" si="0"/>
        <v>12.03308</v>
      </c>
      <c r="U4" s="8">
        <f t="shared" ca="1" si="0"/>
        <v>4.5342399999999996</v>
      </c>
      <c r="V4" s="8">
        <f t="shared" ca="1" si="0"/>
        <v>19.332849999999997</v>
      </c>
      <c r="W4" s="8">
        <f t="shared" ca="1" si="0"/>
        <v>6.37479</v>
      </c>
      <c r="X4" s="8">
        <f t="shared" ca="1" si="0"/>
        <v>9.2942099999999996</v>
      </c>
      <c r="Y4" s="8">
        <f t="shared" ca="1" si="0"/>
        <v>12.6425</v>
      </c>
      <c r="Z4" s="8">
        <f t="shared" ca="1" si="0"/>
        <v>6.9273500000000006</v>
      </c>
      <c r="AA4" s="8">
        <f t="shared" ca="1" si="0"/>
        <v>-7.20953</v>
      </c>
      <c r="AB4" s="8">
        <f t="shared" ca="1" si="0"/>
        <v>6.0791599999999999</v>
      </c>
      <c r="AC4" s="8">
        <f t="shared" ca="1" si="0"/>
        <v>6.5443199999999999</v>
      </c>
      <c r="AD4" s="8">
        <f t="shared" ca="1" si="0"/>
        <v>12.9016643799678</v>
      </c>
      <c r="AE4" s="8">
        <f t="shared" ca="1" si="0"/>
        <v>7.2940712366949301</v>
      </c>
      <c r="AF4" s="8">
        <f t="shared" ca="1" si="0"/>
        <v>35.068694212232302</v>
      </c>
      <c r="AG4" s="8">
        <f t="shared" ca="1" si="0"/>
        <v>6.2901128095215002</v>
      </c>
      <c r="AH4" s="8">
        <f t="shared" ca="1" si="0"/>
        <v>18.741606197686799</v>
      </c>
      <c r="AI4" s="8"/>
      <c r="AJ4" s="8"/>
      <c r="AK4" s="8"/>
      <c r="AL4" s="8"/>
      <c r="AM4" s="8"/>
      <c r="AN4" s="1"/>
      <c r="AO4" s="1"/>
      <c r="AP4" s="1"/>
      <c r="AQ4" s="1"/>
      <c r="AR4" s="1"/>
      <c r="AS4" s="1"/>
      <c r="AT4" s="1"/>
      <c r="AU4" s="1"/>
      <c r="AV4" s="1"/>
      <c r="AW4" s="1"/>
      <c r="AX4" s="1"/>
      <c r="AY4" s="1"/>
    </row>
    <row r="5" spans="1:51" ht="15" x14ac:dyDescent="0.25">
      <c r="A5" s="142">
        <f>YampaRiverInflow.TotalOutflow!A5</f>
        <v>45383</v>
      </c>
      <c r="B5" s="215"/>
      <c r="C5" s="207">
        <v>7.3040000000000003</v>
      </c>
      <c r="D5" s="219">
        <v>14.278</v>
      </c>
      <c r="E5" s="8">
        <v>18.399011999999999</v>
      </c>
      <c r="F5" s="8">
        <v>29.763325999999999</v>
      </c>
      <c r="G5" s="8">
        <v>41.261670000000002</v>
      </c>
      <c r="H5" s="8">
        <v>7.7661820000000006</v>
      </c>
      <c r="I5" s="8">
        <v>14.708754000000001</v>
      </c>
      <c r="J5" s="8">
        <v>23.635946000000001</v>
      </c>
      <c r="K5" s="8">
        <v>6.8406400000000005</v>
      </c>
      <c r="L5" s="8">
        <v>-2.2138499999999999</v>
      </c>
      <c r="M5" s="8">
        <v>19.547470000000001</v>
      </c>
      <c r="N5" s="8">
        <v>11.52768</v>
      </c>
      <c r="O5" s="8">
        <v>17.343669999999999</v>
      </c>
      <c r="P5" s="8">
        <v>13.49269</v>
      </c>
      <c r="Q5" s="8">
        <v>4.6643299999999996</v>
      </c>
      <c r="R5" s="8">
        <v>2.3306399999999998</v>
      </c>
      <c r="S5" s="8">
        <v>9.179590000000001</v>
      </c>
      <c r="T5" s="8">
        <v>14.534559999999999</v>
      </c>
      <c r="U5" s="8">
        <v>4.0880400000000003</v>
      </c>
      <c r="V5" s="8">
        <v>12.77216</v>
      </c>
      <c r="W5" s="8">
        <v>7.4774700000000003</v>
      </c>
      <c r="X5" s="8">
        <v>12.525</v>
      </c>
      <c r="Y5" s="8">
        <v>22.5366</v>
      </c>
      <c r="Z5" s="8">
        <v>5.4246600000000003</v>
      </c>
      <c r="AA5" s="8">
        <v>-1.42597</v>
      </c>
      <c r="AB5" s="8">
        <v>9.8915199999999999</v>
      </c>
      <c r="AC5" s="8">
        <v>9.72743</v>
      </c>
      <c r="AD5" s="8">
        <v>15.713943386447099</v>
      </c>
      <c r="AE5" s="8">
        <v>6.6015394221493597</v>
      </c>
      <c r="AF5" s="8">
        <v>32.830230167934701</v>
      </c>
      <c r="AG5" s="8">
        <v>14.096756611570999</v>
      </c>
      <c r="AH5" s="8">
        <v>21.908179504132999</v>
      </c>
      <c r="AI5" s="7"/>
      <c r="AJ5" s="7"/>
      <c r="AK5" s="7"/>
      <c r="AL5" s="7"/>
      <c r="AM5" s="7"/>
      <c r="AN5" s="1"/>
      <c r="AO5" s="1"/>
      <c r="AP5" s="1"/>
      <c r="AQ5" s="1"/>
      <c r="AR5" s="1"/>
      <c r="AS5" s="1"/>
      <c r="AT5" s="1"/>
      <c r="AU5" s="1"/>
      <c r="AV5" s="1"/>
      <c r="AW5" s="1"/>
      <c r="AX5" s="1"/>
      <c r="AY5" s="1"/>
    </row>
    <row r="6" spans="1:51" ht="15" x14ac:dyDescent="0.25">
      <c r="A6" s="142">
        <f>YampaRiverInflow.TotalOutflow!A6</f>
        <v>45413</v>
      </c>
      <c r="B6" s="215"/>
      <c r="C6" s="207">
        <v>2.02</v>
      </c>
      <c r="D6" s="219">
        <v>19.844000000000001</v>
      </c>
      <c r="E6" s="8">
        <v>9.3170699999999993</v>
      </c>
      <c r="F6" s="8">
        <v>17.687328000000001</v>
      </c>
      <c r="G6" s="8">
        <v>30.256135999999998</v>
      </c>
      <c r="H6" s="8">
        <v>9.5716059999999992</v>
      </c>
      <c r="I6" s="8">
        <v>29.325434000000005</v>
      </c>
      <c r="J6" s="8">
        <v>5.5503300000000007</v>
      </c>
      <c r="K6" s="8">
        <v>8.0619300000000003</v>
      </c>
      <c r="L6" s="8">
        <v>-4.66012</v>
      </c>
      <c r="M6" s="8">
        <v>9.683209999999999</v>
      </c>
      <c r="N6" s="8">
        <v>23.337949999999999</v>
      </c>
      <c r="O6" s="8">
        <v>11.09249</v>
      </c>
      <c r="P6" s="8">
        <v>14.89179</v>
      </c>
      <c r="Q6" s="8">
        <v>9.6852700000000009</v>
      </c>
      <c r="R6" s="8">
        <v>5.5847100000000003</v>
      </c>
      <c r="S6" s="8">
        <v>4.1686000000000005</v>
      </c>
      <c r="T6" s="8">
        <v>14.016170000000001</v>
      </c>
      <c r="U6" s="8">
        <v>5.02379</v>
      </c>
      <c r="V6" s="8">
        <v>16.882990000000003</v>
      </c>
      <c r="W6" s="8">
        <v>3.9549799999999999</v>
      </c>
      <c r="X6" s="8">
        <v>10.53945</v>
      </c>
      <c r="Y6" s="8">
        <v>19.5229</v>
      </c>
      <c r="Z6" s="8">
        <v>4.9721899999999994</v>
      </c>
      <c r="AA6" s="8">
        <v>1.2309300000000001</v>
      </c>
      <c r="AB6" s="8">
        <v>4.9847600000000005</v>
      </c>
      <c r="AC6" s="8">
        <v>9.3964200000000009</v>
      </c>
      <c r="AD6" s="8">
        <v>9.2539210713396098</v>
      </c>
      <c r="AE6" s="8">
        <v>5.5819525592733701</v>
      </c>
      <c r="AF6" s="8">
        <v>25.107575702810699</v>
      </c>
      <c r="AG6" s="8">
        <v>32.171070661818902</v>
      </c>
      <c r="AH6" s="8">
        <v>22.140587519075002</v>
      </c>
      <c r="AI6" s="7"/>
      <c r="AJ6" s="7"/>
      <c r="AK6" s="7"/>
      <c r="AL6" s="7"/>
      <c r="AM6" s="7"/>
      <c r="AN6" s="1"/>
      <c r="AO6" s="1"/>
      <c r="AP6" s="1"/>
      <c r="AQ6" s="1"/>
      <c r="AR6" s="1"/>
      <c r="AS6" s="1"/>
      <c r="AT6" s="1"/>
      <c r="AU6" s="1"/>
      <c r="AV6" s="1"/>
      <c r="AW6" s="1"/>
      <c r="AX6" s="1"/>
      <c r="AY6" s="1"/>
    </row>
    <row r="7" spans="1:51" ht="15" x14ac:dyDescent="0.25">
      <c r="A7" s="142">
        <f>YampaRiverInflow.TotalOutflow!A7</f>
        <v>45444</v>
      </c>
      <c r="B7" s="215"/>
      <c r="C7" s="207">
        <v>-2.4870000000000001</v>
      </c>
      <c r="D7" s="219">
        <v>16.762</v>
      </c>
      <c r="E7" s="8">
        <v>19.542680000000001</v>
      </c>
      <c r="F7" s="8">
        <v>1.2684000000000002</v>
      </c>
      <c r="G7" s="8">
        <v>4.9412060000000002</v>
      </c>
      <c r="H7" s="8">
        <v>-1.180104</v>
      </c>
      <c r="I7" s="8">
        <v>16.706314000000003</v>
      </c>
      <c r="J7" s="8">
        <v>1.3633040000000001</v>
      </c>
      <c r="K7" s="8">
        <v>-0.79383999999999999</v>
      </c>
      <c r="L7" s="8">
        <v>-23.251810000000003</v>
      </c>
      <c r="M7" s="8">
        <v>12.69872</v>
      </c>
      <c r="N7" s="8">
        <v>19.039000000000001</v>
      </c>
      <c r="O7" s="8">
        <v>6.8687700000000005</v>
      </c>
      <c r="P7" s="8">
        <v>14.246139999999999</v>
      </c>
      <c r="Q7" s="8">
        <v>18.845080000000003</v>
      </c>
      <c r="R7" s="8">
        <v>7.4909099999999995</v>
      </c>
      <c r="S7" s="8">
        <v>13.8124</v>
      </c>
      <c r="T7" s="8">
        <v>24.775919999999999</v>
      </c>
      <c r="U7" s="8">
        <v>9.7531100000000013</v>
      </c>
      <c r="V7" s="8">
        <v>18.740459999999999</v>
      </c>
      <c r="W7" s="8">
        <v>5.9942099999999998</v>
      </c>
      <c r="X7" s="8">
        <v>10.93661</v>
      </c>
      <c r="Y7" s="8">
        <v>14.07673</v>
      </c>
      <c r="Z7" s="8">
        <v>3.54962</v>
      </c>
      <c r="AA7" s="8">
        <v>6.4226899999999993</v>
      </c>
      <c r="AB7" s="8">
        <v>10.59356</v>
      </c>
      <c r="AC7" s="8">
        <v>1.32226</v>
      </c>
      <c r="AD7" s="8">
        <v>6.9610190102487604</v>
      </c>
      <c r="AE7" s="8">
        <v>13.6235045447941</v>
      </c>
      <c r="AF7" s="8">
        <v>21.1430438016537</v>
      </c>
      <c r="AG7" s="8">
        <v>42.150180575868696</v>
      </c>
      <c r="AH7" s="8">
        <v>13.4754590082651</v>
      </c>
      <c r="AI7" s="7"/>
      <c r="AJ7" s="7"/>
      <c r="AK7" s="7"/>
      <c r="AL7" s="7"/>
      <c r="AM7" s="7"/>
      <c r="AN7" s="1"/>
      <c r="AO7" s="1"/>
      <c r="AP7" s="1"/>
      <c r="AQ7" s="1"/>
      <c r="AR7" s="1"/>
      <c r="AS7" s="1"/>
      <c r="AT7" s="1"/>
      <c r="AU7" s="1"/>
      <c r="AV7" s="1"/>
      <c r="AW7" s="1"/>
      <c r="AX7" s="1"/>
      <c r="AY7" s="1"/>
    </row>
    <row r="8" spans="1:51" ht="15" x14ac:dyDescent="0.25">
      <c r="A8" s="142">
        <f>YampaRiverInflow.TotalOutflow!A8</f>
        <v>45474</v>
      </c>
      <c r="B8" s="215"/>
      <c r="C8" s="207">
        <v>2.9550000000000001</v>
      </c>
      <c r="D8" s="219">
        <v>14.776</v>
      </c>
      <c r="E8" s="8">
        <v>3.5028120000000005</v>
      </c>
      <c r="F8" s="8">
        <v>15.702810000000001</v>
      </c>
      <c r="G8" s="8">
        <v>2.0310160000000002</v>
      </c>
      <c r="H8" s="8">
        <v>8.0089059999999996</v>
      </c>
      <c r="I8" s="8">
        <v>20.697440000000004</v>
      </c>
      <c r="J8" s="8">
        <v>17.755964000000002</v>
      </c>
      <c r="K8" s="8">
        <v>11.63293</v>
      </c>
      <c r="L8" s="8">
        <v>-12.476629999999998</v>
      </c>
      <c r="M8" s="8">
        <v>23.625509999999998</v>
      </c>
      <c r="N8" s="8">
        <v>20.54889</v>
      </c>
      <c r="O8" s="8">
        <v>8.319090000000001</v>
      </c>
      <c r="P8" s="8">
        <v>20.105460000000001</v>
      </c>
      <c r="Q8" s="8">
        <v>19.50067</v>
      </c>
      <c r="R8" s="8">
        <v>8.3446700000000007</v>
      </c>
      <c r="S8" s="8">
        <v>18.455950000000001</v>
      </c>
      <c r="T8" s="8">
        <v>31.79073</v>
      </c>
      <c r="U8" s="8">
        <v>14.55987</v>
      </c>
      <c r="V8" s="8">
        <v>21.886839999999999</v>
      </c>
      <c r="W8" s="8">
        <v>25.583909999999999</v>
      </c>
      <c r="X8" s="8">
        <v>21.074020000000001</v>
      </c>
      <c r="Y8" s="8">
        <v>18.544400000000003</v>
      </c>
      <c r="Z8" s="8">
        <v>6.5901300000000003</v>
      </c>
      <c r="AA8" s="8">
        <v>14.91146</v>
      </c>
      <c r="AB8" s="8">
        <v>14.38373</v>
      </c>
      <c r="AC8" s="8">
        <v>27.614090000000001</v>
      </c>
      <c r="AD8" s="8">
        <v>12.5574148766291</v>
      </c>
      <c r="AE8" s="8">
        <v>24.781192150480202</v>
      </c>
      <c r="AF8" s="8">
        <v>16.943357023537999</v>
      </c>
      <c r="AG8" s="8">
        <v>39.1588780983151</v>
      </c>
      <c r="AH8" s="8">
        <v>23.713968098447001</v>
      </c>
      <c r="AI8" s="7"/>
      <c r="AJ8" s="7"/>
      <c r="AK8" s="7"/>
      <c r="AL8" s="7"/>
      <c r="AM8" s="7"/>
      <c r="AN8" s="1"/>
      <c r="AO8" s="1"/>
      <c r="AP8" s="1"/>
      <c r="AQ8" s="1"/>
      <c r="AR8" s="1"/>
      <c r="AS8" s="1"/>
      <c r="AT8" s="1"/>
      <c r="AU8" s="1"/>
      <c r="AV8" s="1"/>
      <c r="AW8" s="1"/>
      <c r="AX8" s="1"/>
      <c r="AY8" s="1"/>
    </row>
    <row r="9" spans="1:51" ht="15" x14ac:dyDescent="0.25">
      <c r="A9" s="142">
        <f>YampaRiverInflow.TotalOutflow!A9</f>
        <v>45505</v>
      </c>
      <c r="B9" s="215"/>
      <c r="C9" s="207">
        <v>12.138999999999999</v>
      </c>
      <c r="D9" s="219">
        <v>12.721</v>
      </c>
      <c r="E9" s="8">
        <v>21.988620000000001</v>
      </c>
      <c r="F9" s="8">
        <v>28.766426000000003</v>
      </c>
      <c r="G9" s="8">
        <v>19.739957999999998</v>
      </c>
      <c r="H9" s="8">
        <v>11.451958000000001</v>
      </c>
      <c r="I9" s="8">
        <v>20.660824000000002</v>
      </c>
      <c r="J9" s="8">
        <v>13.796706</v>
      </c>
      <c r="K9" s="8">
        <v>9.7706299999999988</v>
      </c>
      <c r="L9" s="8">
        <v>7.4435000000000002</v>
      </c>
      <c r="M9" s="8">
        <v>20.504860000000001</v>
      </c>
      <c r="N9" s="8">
        <v>22.135639999999999</v>
      </c>
      <c r="O9" s="8">
        <v>5.2130799999999997</v>
      </c>
      <c r="P9" s="8">
        <v>14.802440000000001</v>
      </c>
      <c r="Q9" s="8">
        <v>21.94164</v>
      </c>
      <c r="R9" s="8">
        <v>8.4181799999999996</v>
      </c>
      <c r="S9" s="8">
        <v>21.659500000000001</v>
      </c>
      <c r="T9" s="8">
        <v>35.8294</v>
      </c>
      <c r="U9" s="8">
        <v>14.210139999999999</v>
      </c>
      <c r="V9" s="8">
        <v>24.195160000000001</v>
      </c>
      <c r="W9" s="8">
        <v>26.496269999999999</v>
      </c>
      <c r="X9" s="8">
        <v>24.024999999999999</v>
      </c>
      <c r="Y9" s="8">
        <v>22.344560000000001</v>
      </c>
      <c r="Z9" s="8">
        <v>9.8739599999999985</v>
      </c>
      <c r="AA9" s="8">
        <v>13.84548</v>
      </c>
      <c r="AB9" s="8">
        <v>16.93469</v>
      </c>
      <c r="AC9" s="8">
        <v>14.48996</v>
      </c>
      <c r="AD9" s="8">
        <v>14.623601239406</v>
      </c>
      <c r="AE9" s="8">
        <v>29.351938843042298</v>
      </c>
      <c r="AF9" s="8">
        <v>10.6373367791084</v>
      </c>
      <c r="AG9" s="8">
        <v>32.4739838860175</v>
      </c>
      <c r="AH9" s="8">
        <v>32.289258266844001</v>
      </c>
      <c r="AI9" s="7"/>
      <c r="AJ9" s="7"/>
      <c r="AK9" s="7"/>
      <c r="AL9" s="7"/>
      <c r="AM9" s="7"/>
      <c r="AN9" s="1"/>
      <c r="AO9" s="1"/>
      <c r="AP9" s="1"/>
      <c r="AQ9" s="1"/>
      <c r="AR9" s="1"/>
      <c r="AS9" s="1"/>
      <c r="AT9" s="1"/>
      <c r="AU9" s="1"/>
      <c r="AV9" s="1"/>
      <c r="AW9" s="1"/>
      <c r="AX9" s="1"/>
      <c r="AY9" s="1"/>
    </row>
    <row r="10" spans="1:51" ht="15" x14ac:dyDescent="0.25">
      <c r="A10" s="142">
        <f>YampaRiverInflow.TotalOutflow!A10</f>
        <v>45536</v>
      </c>
      <c r="B10" s="215"/>
      <c r="C10" s="207">
        <v>11.702999999999999</v>
      </c>
      <c r="D10" s="219">
        <v>12.266</v>
      </c>
      <c r="E10" s="8">
        <v>21.500264000000001</v>
      </c>
      <c r="F10" s="8">
        <v>26.366382000000002</v>
      </c>
      <c r="G10" s="8">
        <v>15.737406</v>
      </c>
      <c r="H10" s="8">
        <v>14.914582000000003</v>
      </c>
      <c r="I10" s="8">
        <v>14.839589999999999</v>
      </c>
      <c r="J10" s="8">
        <v>10.647540000000001</v>
      </c>
      <c r="K10" s="8">
        <v>-6.0112700000000006</v>
      </c>
      <c r="L10" s="8">
        <v>19.914009999999998</v>
      </c>
      <c r="M10" s="8">
        <v>13.555149999999999</v>
      </c>
      <c r="N10" s="8">
        <v>15.397549999999999</v>
      </c>
      <c r="O10" s="8">
        <v>7.1036899999999994</v>
      </c>
      <c r="P10" s="8">
        <v>8.6973899999999986</v>
      </c>
      <c r="Q10" s="8">
        <v>11.841569999999999</v>
      </c>
      <c r="R10" s="8">
        <v>3.6388400000000001</v>
      </c>
      <c r="S10" s="8">
        <v>18.084299999999999</v>
      </c>
      <c r="T10" s="8">
        <v>24.926950000000001</v>
      </c>
      <c r="U10" s="8">
        <v>13.032249999999999</v>
      </c>
      <c r="V10" s="8">
        <v>14.707469999999999</v>
      </c>
      <c r="W10" s="8">
        <v>15.101129999999999</v>
      </c>
      <c r="X10" s="8">
        <v>9.3519199999999998</v>
      </c>
      <c r="Y10" s="8">
        <v>35.037589999999994</v>
      </c>
      <c r="Z10" s="8">
        <v>-2.8639899999999998</v>
      </c>
      <c r="AA10" s="8">
        <v>6.7481800000000005</v>
      </c>
      <c r="AB10" s="8">
        <v>15.02529</v>
      </c>
      <c r="AC10" s="8">
        <v>11.451879999999999</v>
      </c>
      <c r="AD10" s="8">
        <v>13.1848636376867</v>
      </c>
      <c r="AE10" s="8">
        <v>8.3238249586783297</v>
      </c>
      <c r="AF10" s="8">
        <v>19.8346958697528</v>
      </c>
      <c r="AG10" s="8">
        <v>16.409711323636998</v>
      </c>
      <c r="AH10" s="8">
        <v>25.7866844641329</v>
      </c>
      <c r="AI10" s="7"/>
      <c r="AJ10" s="7"/>
      <c r="AK10" s="7"/>
      <c r="AL10" s="7"/>
      <c r="AM10" s="7"/>
      <c r="AN10" s="1"/>
      <c r="AO10" s="1"/>
      <c r="AP10" s="1"/>
      <c r="AQ10" s="1"/>
      <c r="AR10" s="1"/>
      <c r="AS10" s="1"/>
      <c r="AT10" s="1"/>
      <c r="AU10" s="1"/>
      <c r="AV10" s="1"/>
      <c r="AW10" s="1"/>
      <c r="AX10" s="1"/>
      <c r="AY10" s="1"/>
    </row>
    <row r="11" spans="1:51" ht="15" x14ac:dyDescent="0.25">
      <c r="A11" s="142">
        <f>YampaRiverInflow.TotalOutflow!A11</f>
        <v>45566</v>
      </c>
      <c r="B11" s="215"/>
      <c r="C11" s="207">
        <v>9.7759999999999998</v>
      </c>
      <c r="D11" s="219">
        <v>11.423999999999999</v>
      </c>
      <c r="E11" s="8">
        <v>8.6108960000000003</v>
      </c>
      <c r="F11" s="8">
        <v>17.934583999999997</v>
      </c>
      <c r="G11" s="8">
        <v>11.836898000000001</v>
      </c>
      <c r="H11" s="8">
        <v>11.503132000000001</v>
      </c>
      <c r="I11" s="8">
        <v>12.135444000000001</v>
      </c>
      <c r="J11" s="8">
        <v>6.3876860000000004</v>
      </c>
      <c r="K11" s="8">
        <v>-7.82599</v>
      </c>
      <c r="L11" s="8">
        <v>24.362849999999998</v>
      </c>
      <c r="M11" s="8">
        <v>10.95425</v>
      </c>
      <c r="N11" s="8">
        <v>11.723360000000001</v>
      </c>
      <c r="O11" s="8">
        <v>4.6145899999999997</v>
      </c>
      <c r="P11" s="8">
        <v>6.6953500000000004</v>
      </c>
      <c r="Q11" s="8">
        <v>9.5123700000000007</v>
      </c>
      <c r="R11" s="8">
        <v>-0.49925999999999998</v>
      </c>
      <c r="S11" s="8">
        <v>18.132660000000001</v>
      </c>
      <c r="T11" s="8">
        <v>19.22006</v>
      </c>
      <c r="U11" s="8">
        <v>10.97871</v>
      </c>
      <c r="V11" s="8">
        <v>13.21185</v>
      </c>
      <c r="W11" s="8">
        <v>14.04824</v>
      </c>
      <c r="X11" s="8">
        <v>6.9533999999999994</v>
      </c>
      <c r="Y11" s="8">
        <v>23.35398</v>
      </c>
      <c r="Z11" s="8">
        <v>-2.8656299999999999</v>
      </c>
      <c r="AA11" s="8">
        <v>2.3012199999999998</v>
      </c>
      <c r="AB11" s="8">
        <v>14.73507</v>
      </c>
      <c r="AC11" s="8">
        <v>8.505370000000001</v>
      </c>
      <c r="AD11" s="8">
        <v>9.0830627261494108</v>
      </c>
      <c r="AE11" s="8">
        <v>-6.2740460311398598</v>
      </c>
      <c r="AF11" s="8">
        <v>25.002335616926402</v>
      </c>
      <c r="AG11" s="8">
        <v>7.7553593381164196</v>
      </c>
      <c r="AH11" s="8">
        <v>26.857120247405899</v>
      </c>
      <c r="AI11" s="7"/>
      <c r="AJ11" s="7"/>
      <c r="AK11" s="7"/>
      <c r="AL11" s="7"/>
      <c r="AM11" s="7"/>
      <c r="AN11" s="1"/>
      <c r="AO11" s="1"/>
      <c r="AP11" s="1"/>
      <c r="AQ11" s="1"/>
      <c r="AR11" s="1"/>
      <c r="AS11" s="1"/>
      <c r="AT11" s="1"/>
      <c r="AU11" s="1"/>
      <c r="AV11" s="1"/>
      <c r="AW11" s="1"/>
      <c r="AX11" s="1"/>
      <c r="AY11" s="1"/>
    </row>
    <row r="12" spans="1:51" ht="15" x14ac:dyDescent="0.25">
      <c r="A12" s="142">
        <f>YampaRiverInflow.TotalOutflow!A12</f>
        <v>45597</v>
      </c>
      <c r="B12" s="215"/>
      <c r="C12" s="207">
        <v>8.81</v>
      </c>
      <c r="D12" s="219">
        <v>5.4189999999999996</v>
      </c>
      <c r="E12" s="8">
        <v>8.991363999999999</v>
      </c>
      <c r="F12" s="8">
        <v>10.960080000000001</v>
      </c>
      <c r="G12" s="8">
        <v>12.147136</v>
      </c>
      <c r="H12" s="8">
        <v>3.6625680000000003</v>
      </c>
      <c r="I12" s="8">
        <v>15.820898000000001</v>
      </c>
      <c r="J12" s="8">
        <v>14.533392000000001</v>
      </c>
      <c r="K12" s="8">
        <v>-12.37326</v>
      </c>
      <c r="L12" s="8">
        <v>14.93168</v>
      </c>
      <c r="M12" s="8">
        <v>-5.1652700000000005</v>
      </c>
      <c r="N12" s="8">
        <v>10.395850000000001</v>
      </c>
      <c r="O12" s="8">
        <v>4.0648400000000002</v>
      </c>
      <c r="P12" s="8">
        <v>3.5380700000000003</v>
      </c>
      <c r="Q12" s="8">
        <v>7.5272700000000006</v>
      </c>
      <c r="R12" s="8">
        <v>13.11669</v>
      </c>
      <c r="S12" s="8">
        <v>15.47784</v>
      </c>
      <c r="T12" s="8">
        <v>21.893450000000001</v>
      </c>
      <c r="U12" s="8">
        <v>12.1463</v>
      </c>
      <c r="V12" s="8">
        <v>8.651209999999999</v>
      </c>
      <c r="W12" s="8">
        <v>9.7618099999999988</v>
      </c>
      <c r="X12" s="8">
        <v>16.488720000000001</v>
      </c>
      <c r="Y12" s="8">
        <v>4.6226700000000003</v>
      </c>
      <c r="Z12" s="8">
        <v>5.9689499999999995</v>
      </c>
      <c r="AA12" s="8">
        <v>-1.0023</v>
      </c>
      <c r="AB12" s="8">
        <v>2.8529</v>
      </c>
      <c r="AC12" s="8">
        <v>5.8924399999999997</v>
      </c>
      <c r="AD12" s="8">
        <v>3.9897065276040999</v>
      </c>
      <c r="AE12" s="8">
        <v>-11.4351155371894</v>
      </c>
      <c r="AF12" s="8">
        <v>6.3263246300834401</v>
      </c>
      <c r="AG12" s="8">
        <v>3.8446132224799099</v>
      </c>
      <c r="AH12" s="8">
        <v>10.148976943471901</v>
      </c>
      <c r="AI12" s="7"/>
      <c r="AJ12" s="7"/>
      <c r="AK12" s="7"/>
      <c r="AL12" s="7"/>
      <c r="AM12" s="7"/>
      <c r="AN12" s="1"/>
      <c r="AO12" s="1"/>
      <c r="AP12" s="1"/>
      <c r="AQ12" s="1"/>
      <c r="AR12" s="1"/>
      <c r="AS12" s="1"/>
      <c r="AT12" s="1"/>
      <c r="AU12" s="1"/>
      <c r="AV12" s="1"/>
      <c r="AW12" s="1"/>
      <c r="AX12" s="1"/>
      <c r="AY12" s="1"/>
    </row>
    <row r="13" spans="1:51" ht="15" x14ac:dyDescent="0.25">
      <c r="A13" s="142">
        <f>YampaRiverInflow.TotalOutflow!A13</f>
        <v>45627</v>
      </c>
      <c r="B13" s="215"/>
      <c r="C13" s="207">
        <v>13.731</v>
      </c>
      <c r="D13" s="219">
        <v>4.62</v>
      </c>
      <c r="E13" s="8">
        <v>16.566911999999999</v>
      </c>
      <c r="F13" s="8">
        <v>23.606604000000004</v>
      </c>
      <c r="G13" s="8">
        <v>11.927992</v>
      </c>
      <c r="H13" s="8">
        <v>18.697578</v>
      </c>
      <c r="I13" s="8">
        <v>16.272072000000001</v>
      </c>
      <c r="J13" s="8">
        <v>6.2282960000000003</v>
      </c>
      <c r="K13" s="8">
        <v>-16.238409999999998</v>
      </c>
      <c r="L13" s="8">
        <v>12.00187</v>
      </c>
      <c r="M13" s="8">
        <v>6.5915499999999998</v>
      </c>
      <c r="N13" s="8">
        <v>12.228569999999999</v>
      </c>
      <c r="O13" s="8">
        <v>1.01868</v>
      </c>
      <c r="P13" s="8">
        <v>6.6875100000000005</v>
      </c>
      <c r="Q13" s="8">
        <v>11.483219999999999</v>
      </c>
      <c r="R13" s="8">
        <v>-2.7016499999999999</v>
      </c>
      <c r="S13" s="8">
        <v>25.948370000000001</v>
      </c>
      <c r="T13" s="8">
        <v>22.778939999999999</v>
      </c>
      <c r="U13" s="8">
        <v>11.792920000000001</v>
      </c>
      <c r="V13" s="8">
        <v>17.610810000000001</v>
      </c>
      <c r="W13" s="8">
        <v>24.307770000000001</v>
      </c>
      <c r="X13" s="8">
        <v>18.407709999999998</v>
      </c>
      <c r="Y13" s="8">
        <v>2.61571</v>
      </c>
      <c r="Z13" s="8">
        <v>-1.4079200000000001</v>
      </c>
      <c r="AA13" s="8">
        <v>-6.0315000000000003</v>
      </c>
      <c r="AB13" s="8">
        <v>15.691600000000001</v>
      </c>
      <c r="AC13" s="8">
        <v>6.0872700000000002</v>
      </c>
      <c r="AD13" s="8">
        <v>14.668721902282002</v>
      </c>
      <c r="AE13" s="8">
        <v>-6.0504652876024405</v>
      </c>
      <c r="AF13" s="8">
        <v>3.9440781003643801</v>
      </c>
      <c r="AG13" s="8">
        <v>5.96184380284366</v>
      </c>
      <c r="AH13" s="8">
        <v>-3.3022761146438002</v>
      </c>
      <c r="AI13" s="7"/>
      <c r="AJ13" s="7"/>
      <c r="AK13" s="7"/>
      <c r="AL13" s="7"/>
      <c r="AM13" s="7"/>
      <c r="AN13" s="1"/>
      <c r="AO13" s="1"/>
      <c r="AP13" s="1"/>
      <c r="AQ13" s="1"/>
      <c r="AR13" s="1"/>
      <c r="AS13" s="1"/>
      <c r="AT13" s="1"/>
      <c r="AU13" s="1"/>
      <c r="AV13" s="1"/>
      <c r="AW13" s="1"/>
      <c r="AX13" s="1"/>
      <c r="AY13" s="1"/>
    </row>
    <row r="14" spans="1:51" ht="15" x14ac:dyDescent="0.25">
      <c r="A14" s="142">
        <f>YampaRiverInflow.TotalOutflow!A14</f>
        <v>45658</v>
      </c>
      <c r="B14" s="215"/>
      <c r="C14" s="207">
        <v>14.78</v>
      </c>
      <c r="D14" s="219">
        <v>6.1109999999999998</v>
      </c>
      <c r="E14" s="8">
        <v>18.317238</v>
      </c>
      <c r="F14" s="8">
        <v>101.21908400000001</v>
      </c>
      <c r="G14" s="8">
        <v>14.084605999999999</v>
      </c>
      <c r="H14" s="8">
        <v>35.531559999999999</v>
      </c>
      <c r="I14" s="8">
        <v>11.366462</v>
      </c>
      <c r="J14" s="8">
        <v>12.906422000000001</v>
      </c>
      <c r="K14" s="8">
        <v>-12.26146</v>
      </c>
      <c r="L14" s="8">
        <v>9.9685600000000001</v>
      </c>
      <c r="M14" s="8">
        <v>3.9182399999999999</v>
      </c>
      <c r="N14" s="8">
        <v>5.2524799999999994</v>
      </c>
      <c r="O14" s="8">
        <v>0.65434000000000003</v>
      </c>
      <c r="P14" s="8">
        <v>10.38495</v>
      </c>
      <c r="Q14" s="8">
        <v>14.23559</v>
      </c>
      <c r="R14" s="8">
        <v>9.8203300000000002</v>
      </c>
      <c r="S14" s="8">
        <v>24.700430000000001</v>
      </c>
      <c r="T14" s="8">
        <v>22.069479999999999</v>
      </c>
      <c r="U14" s="8">
        <v>12.57952</v>
      </c>
      <c r="V14" s="8">
        <v>19.210369999999998</v>
      </c>
      <c r="W14" s="8">
        <v>24.414390000000001</v>
      </c>
      <c r="X14" s="8">
        <v>14.356399999999999</v>
      </c>
      <c r="Y14" s="8">
        <v>-5.5168900000000001</v>
      </c>
      <c r="Z14" s="8">
        <v>8.7599999999999997E-2</v>
      </c>
      <c r="AA14" s="8">
        <v>10.52117</v>
      </c>
      <c r="AB14" s="8">
        <v>15.80128</v>
      </c>
      <c r="AC14" s="8">
        <v>7.4489752076703502</v>
      </c>
      <c r="AD14" s="8">
        <v>19.8163140489265</v>
      </c>
      <c r="AE14" s="8">
        <v>0.31217231431502396</v>
      </c>
      <c r="AF14" s="8">
        <v>11.158060331372901</v>
      </c>
      <c r="AG14" s="8">
        <v>7.7495685923312703</v>
      </c>
      <c r="AH14" s="8">
        <v>16.305914000000001</v>
      </c>
      <c r="AI14" s="7"/>
      <c r="AJ14" s="7"/>
      <c r="AK14" s="7"/>
      <c r="AL14" s="7"/>
      <c r="AM14" s="7"/>
      <c r="AN14" s="1"/>
      <c r="AO14" s="1"/>
      <c r="AP14" s="1"/>
      <c r="AQ14" s="1"/>
      <c r="AR14" s="1"/>
      <c r="AS14" s="1"/>
      <c r="AT14" s="1"/>
      <c r="AU14" s="1"/>
      <c r="AV14" s="1"/>
      <c r="AW14" s="1"/>
      <c r="AX14" s="1"/>
      <c r="AY14" s="1"/>
    </row>
    <row r="15" spans="1:51" ht="15" x14ac:dyDescent="0.25">
      <c r="A15" s="142">
        <f>YampaRiverInflow.TotalOutflow!A15</f>
        <v>45689</v>
      </c>
      <c r="B15" s="215"/>
      <c r="C15" s="207">
        <v>11.215</v>
      </c>
      <c r="D15" s="219">
        <v>9.3659999999999997</v>
      </c>
      <c r="E15" s="8">
        <v>27.521836</v>
      </c>
      <c r="F15" s="8">
        <v>75.754664000000005</v>
      </c>
      <c r="G15" s="8">
        <v>14.718234000000001</v>
      </c>
      <c r="H15" s="8">
        <v>33.481140000000003</v>
      </c>
      <c r="I15" s="8">
        <v>10.668854</v>
      </c>
      <c r="J15" s="8">
        <v>-2.5262600000000002</v>
      </c>
      <c r="K15" s="8">
        <v>-10.192350000000001</v>
      </c>
      <c r="L15" s="8">
        <v>6.2821099999999994</v>
      </c>
      <c r="M15" s="8">
        <v>3.13246</v>
      </c>
      <c r="N15" s="8">
        <v>4.1601400000000002</v>
      </c>
      <c r="O15" s="8">
        <v>2.8380700000000001</v>
      </c>
      <c r="P15" s="8">
        <v>9.7490100000000002</v>
      </c>
      <c r="Q15" s="8">
        <v>16.001570000000001</v>
      </c>
      <c r="R15" s="8">
        <v>9.5720700000000001</v>
      </c>
      <c r="S15" s="8">
        <v>21.740169999999999</v>
      </c>
      <c r="T15" s="8">
        <v>14.98456</v>
      </c>
      <c r="U15" s="8">
        <v>10.01197</v>
      </c>
      <c r="V15" s="8">
        <v>10.48507</v>
      </c>
      <c r="W15" s="8">
        <v>13.671299999999999</v>
      </c>
      <c r="X15" s="8">
        <v>11.7835</v>
      </c>
      <c r="Y15" s="8">
        <v>1.5763499999999999</v>
      </c>
      <c r="Z15" s="8">
        <v>-4.5615100000000002</v>
      </c>
      <c r="AA15" s="8">
        <v>4.3772399999999996</v>
      </c>
      <c r="AB15" s="8">
        <v>6.30464</v>
      </c>
      <c r="AC15" s="8">
        <v>4.0539722308107295</v>
      </c>
      <c r="AD15" s="8">
        <v>9.3226595036040596</v>
      </c>
      <c r="AE15" s="8">
        <v>19.796036777389201</v>
      </c>
      <c r="AF15" s="8">
        <v>11.065682646744701</v>
      </c>
      <c r="AG15" s="8">
        <v>11.6148235514056</v>
      </c>
      <c r="AH15" s="8">
        <v>19.425978000000001</v>
      </c>
      <c r="AI15" s="7"/>
      <c r="AJ15" s="7"/>
      <c r="AK15" s="7"/>
      <c r="AL15" s="7"/>
      <c r="AM15" s="7"/>
      <c r="AN15" s="1"/>
      <c r="AO15" s="1"/>
      <c r="AP15" s="1"/>
      <c r="AQ15" s="1"/>
      <c r="AR15" s="1"/>
      <c r="AS15" s="1"/>
      <c r="AT15" s="1"/>
      <c r="AU15" s="1"/>
      <c r="AV15" s="1"/>
      <c r="AW15" s="1"/>
      <c r="AX15" s="1"/>
      <c r="AY15" s="1"/>
    </row>
    <row r="16" spans="1:51" ht="15" x14ac:dyDescent="0.25">
      <c r="A16" s="142">
        <f>YampaRiverInflow.TotalOutflow!A16</f>
        <v>45717</v>
      </c>
      <c r="B16" s="215"/>
      <c r="C16" s="207">
        <v>9.0150000000000006</v>
      </c>
      <c r="D16" s="219">
        <v>9.42</v>
      </c>
      <c r="E16" s="8">
        <v>39.915998000000002</v>
      </c>
      <c r="F16" s="8">
        <v>66.375816</v>
      </c>
      <c r="G16" s="8">
        <v>17.63081</v>
      </c>
      <c r="H16" s="8">
        <v>62.605969999999999</v>
      </c>
      <c r="I16" s="8">
        <v>-10.494788</v>
      </c>
      <c r="J16" s="8">
        <v>-5.3588699999999996</v>
      </c>
      <c r="K16" s="8">
        <v>-15.49112</v>
      </c>
      <c r="L16" s="8">
        <v>36.322969999999998</v>
      </c>
      <c r="M16" s="8">
        <v>9.210090000000001</v>
      </c>
      <c r="N16" s="8">
        <v>5.7764899999999999</v>
      </c>
      <c r="O16" s="8">
        <v>9.2872199999999996</v>
      </c>
      <c r="P16" s="8">
        <v>8.1139899999999994</v>
      </c>
      <c r="Q16" s="8">
        <v>9.8301200000000009</v>
      </c>
      <c r="R16" s="8">
        <v>14.49926</v>
      </c>
      <c r="S16" s="8">
        <v>12.03308</v>
      </c>
      <c r="T16" s="8">
        <v>4.5342399999999996</v>
      </c>
      <c r="U16" s="8">
        <v>19.332849999999997</v>
      </c>
      <c r="V16" s="8">
        <v>6.37479</v>
      </c>
      <c r="W16" s="8">
        <v>9.2942099999999996</v>
      </c>
      <c r="X16" s="8">
        <v>12.6425</v>
      </c>
      <c r="Y16" s="8">
        <v>6.9273500000000006</v>
      </c>
      <c r="Z16" s="8">
        <v>-7.20953</v>
      </c>
      <c r="AA16" s="8">
        <v>6.0791599999999999</v>
      </c>
      <c r="AB16" s="8">
        <v>6.5443199999999999</v>
      </c>
      <c r="AC16" s="8">
        <v>12.9016643799678</v>
      </c>
      <c r="AD16" s="8">
        <v>7.2940712366949301</v>
      </c>
      <c r="AE16" s="8">
        <v>35.068694212232302</v>
      </c>
      <c r="AF16" s="8">
        <v>6.2901128095215002</v>
      </c>
      <c r="AG16" s="8">
        <v>18.741606197686799</v>
      </c>
      <c r="AH16" s="8">
        <v>26.794340000000005</v>
      </c>
      <c r="AI16" s="7"/>
      <c r="AJ16" s="7"/>
      <c r="AK16" s="7"/>
      <c r="AL16" s="7"/>
      <c r="AM16" s="7"/>
      <c r="AN16" s="1"/>
      <c r="AO16" s="1"/>
      <c r="AP16" s="1"/>
      <c r="AQ16" s="1"/>
      <c r="AR16" s="1"/>
      <c r="AS16" s="1"/>
      <c r="AT16" s="1"/>
      <c r="AU16" s="1"/>
      <c r="AV16" s="1"/>
      <c r="AW16" s="1"/>
      <c r="AX16" s="1"/>
      <c r="AY16" s="1"/>
    </row>
    <row r="17" spans="1:51" ht="15" x14ac:dyDescent="0.25">
      <c r="A17" s="142">
        <f>YampaRiverInflow.TotalOutflow!A17</f>
        <v>45748</v>
      </c>
      <c r="B17" s="215"/>
      <c r="C17" s="207">
        <v>7.3289999999999997</v>
      </c>
      <c r="D17" s="219">
        <v>14.278</v>
      </c>
      <c r="E17" s="8">
        <v>29.763325999999999</v>
      </c>
      <c r="F17" s="8">
        <v>41.261670000000002</v>
      </c>
      <c r="G17" s="8">
        <v>7.7661820000000006</v>
      </c>
      <c r="H17" s="8">
        <v>14.708754000000001</v>
      </c>
      <c r="I17" s="8">
        <v>23.635946000000001</v>
      </c>
      <c r="J17" s="8">
        <v>6.8406400000000005</v>
      </c>
      <c r="K17" s="8">
        <v>-2.2138499999999999</v>
      </c>
      <c r="L17" s="8">
        <v>19.547470000000001</v>
      </c>
      <c r="M17" s="8">
        <v>11.52768</v>
      </c>
      <c r="N17" s="8">
        <v>17.343669999999999</v>
      </c>
      <c r="O17" s="8">
        <v>13.49269</v>
      </c>
      <c r="P17" s="8">
        <v>4.6643299999999996</v>
      </c>
      <c r="Q17" s="8">
        <v>2.3306399999999998</v>
      </c>
      <c r="R17" s="8">
        <v>9.179590000000001</v>
      </c>
      <c r="S17" s="8">
        <v>14.534559999999999</v>
      </c>
      <c r="T17" s="8">
        <v>4.0880400000000003</v>
      </c>
      <c r="U17" s="8">
        <v>12.77216</v>
      </c>
      <c r="V17" s="8">
        <v>7.4774700000000003</v>
      </c>
      <c r="W17" s="8">
        <v>12.525</v>
      </c>
      <c r="X17" s="8">
        <v>22.5366</v>
      </c>
      <c r="Y17" s="8">
        <v>5.4246600000000003</v>
      </c>
      <c r="Z17" s="8">
        <v>-1.42597</v>
      </c>
      <c r="AA17" s="8">
        <v>9.8915199999999999</v>
      </c>
      <c r="AB17" s="8">
        <v>9.72743</v>
      </c>
      <c r="AC17" s="8">
        <v>15.713943386447099</v>
      </c>
      <c r="AD17" s="8">
        <v>6.6015394221493597</v>
      </c>
      <c r="AE17" s="8">
        <v>32.830230167934701</v>
      </c>
      <c r="AF17" s="8">
        <v>14.096756611570999</v>
      </c>
      <c r="AG17" s="8">
        <v>21.908179504132999</v>
      </c>
      <c r="AH17" s="8">
        <v>18.399011999999999</v>
      </c>
      <c r="AI17" s="7"/>
      <c r="AJ17" s="7"/>
      <c r="AK17" s="7"/>
      <c r="AL17" s="7"/>
      <c r="AM17" s="7"/>
      <c r="AN17" s="1"/>
      <c r="AO17" s="1"/>
      <c r="AP17" s="1"/>
      <c r="AQ17" s="1"/>
      <c r="AR17" s="1"/>
      <c r="AS17" s="1"/>
      <c r="AT17" s="1"/>
      <c r="AU17" s="1"/>
      <c r="AV17" s="1"/>
      <c r="AW17" s="1"/>
      <c r="AX17" s="1"/>
      <c r="AY17" s="1"/>
    </row>
    <row r="18" spans="1:51" ht="15" x14ac:dyDescent="0.25">
      <c r="A18" s="142">
        <f>YampaRiverInflow.TotalOutflow!A18</f>
        <v>45778</v>
      </c>
      <c r="B18" s="215"/>
      <c r="C18" s="207">
        <v>2.2799999999999998</v>
      </c>
      <c r="D18" s="219">
        <v>19.844000000000001</v>
      </c>
      <c r="E18" s="8">
        <v>17.687328000000001</v>
      </c>
      <c r="F18" s="8">
        <v>30.256135999999998</v>
      </c>
      <c r="G18" s="8">
        <v>9.5716059999999992</v>
      </c>
      <c r="H18" s="8">
        <v>29.325434000000005</v>
      </c>
      <c r="I18" s="8">
        <v>5.5503300000000007</v>
      </c>
      <c r="J18" s="8">
        <v>8.0619300000000003</v>
      </c>
      <c r="K18" s="8">
        <v>-4.66012</v>
      </c>
      <c r="L18" s="8">
        <v>9.683209999999999</v>
      </c>
      <c r="M18" s="8">
        <v>23.337949999999999</v>
      </c>
      <c r="N18" s="8">
        <v>11.09249</v>
      </c>
      <c r="O18" s="8">
        <v>14.89179</v>
      </c>
      <c r="P18" s="8">
        <v>9.6852700000000009</v>
      </c>
      <c r="Q18" s="8">
        <v>5.5847100000000003</v>
      </c>
      <c r="R18" s="8">
        <v>4.1686000000000005</v>
      </c>
      <c r="S18" s="8">
        <v>14.016170000000001</v>
      </c>
      <c r="T18" s="8">
        <v>5.02379</v>
      </c>
      <c r="U18" s="8">
        <v>16.882990000000003</v>
      </c>
      <c r="V18" s="8">
        <v>3.9549799999999999</v>
      </c>
      <c r="W18" s="8">
        <v>10.53945</v>
      </c>
      <c r="X18" s="8">
        <v>19.5229</v>
      </c>
      <c r="Y18" s="8">
        <v>4.9721899999999994</v>
      </c>
      <c r="Z18" s="8">
        <v>1.2309300000000001</v>
      </c>
      <c r="AA18" s="8">
        <v>4.9847600000000005</v>
      </c>
      <c r="AB18" s="8">
        <v>9.3964200000000009</v>
      </c>
      <c r="AC18" s="8">
        <v>9.2539210713396098</v>
      </c>
      <c r="AD18" s="8">
        <v>5.5819525592733701</v>
      </c>
      <c r="AE18" s="8">
        <v>25.107575702810699</v>
      </c>
      <c r="AF18" s="8">
        <v>32.171070661818902</v>
      </c>
      <c r="AG18" s="8">
        <v>22.140587519075002</v>
      </c>
      <c r="AH18" s="8">
        <v>9.3170699999999993</v>
      </c>
      <c r="AI18" s="7"/>
      <c r="AJ18" s="7"/>
      <c r="AK18" s="7"/>
      <c r="AL18" s="7"/>
      <c r="AM18" s="7"/>
      <c r="AN18" s="1"/>
      <c r="AO18" s="1"/>
      <c r="AP18" s="1"/>
      <c r="AQ18" s="1"/>
      <c r="AR18" s="1"/>
      <c r="AS18" s="1"/>
      <c r="AT18" s="1"/>
      <c r="AU18" s="1"/>
      <c r="AV18" s="1"/>
      <c r="AW18" s="1"/>
      <c r="AX18" s="1"/>
      <c r="AY18" s="1"/>
    </row>
    <row r="19" spans="1:51" ht="15" x14ac:dyDescent="0.25">
      <c r="A19" s="142">
        <f>YampaRiverInflow.TotalOutflow!A19</f>
        <v>45809</v>
      </c>
      <c r="B19" s="215"/>
      <c r="C19" s="207">
        <v>3.5670000000000002</v>
      </c>
      <c r="D19" s="219">
        <v>16.762</v>
      </c>
      <c r="E19" s="8">
        <v>1.2684000000000002</v>
      </c>
      <c r="F19" s="8">
        <v>4.9412060000000002</v>
      </c>
      <c r="G19" s="8">
        <v>-1.180104</v>
      </c>
      <c r="H19" s="8">
        <v>16.706314000000003</v>
      </c>
      <c r="I19" s="8">
        <v>1.3633040000000001</v>
      </c>
      <c r="J19" s="8">
        <v>-0.79383999999999999</v>
      </c>
      <c r="K19" s="8">
        <v>-23.251810000000003</v>
      </c>
      <c r="L19" s="8">
        <v>12.69872</v>
      </c>
      <c r="M19" s="8">
        <v>19.039000000000001</v>
      </c>
      <c r="N19" s="8">
        <v>6.8687700000000005</v>
      </c>
      <c r="O19" s="8">
        <v>14.246139999999999</v>
      </c>
      <c r="P19" s="8">
        <v>18.845080000000003</v>
      </c>
      <c r="Q19" s="8">
        <v>7.4909099999999995</v>
      </c>
      <c r="R19" s="8">
        <v>13.8124</v>
      </c>
      <c r="S19" s="8">
        <v>24.775919999999999</v>
      </c>
      <c r="T19" s="8">
        <v>9.7531100000000013</v>
      </c>
      <c r="U19" s="8">
        <v>18.740459999999999</v>
      </c>
      <c r="V19" s="8">
        <v>5.9942099999999998</v>
      </c>
      <c r="W19" s="8">
        <v>10.93661</v>
      </c>
      <c r="X19" s="8">
        <v>14.07673</v>
      </c>
      <c r="Y19" s="8">
        <v>3.54962</v>
      </c>
      <c r="Z19" s="8">
        <v>6.4226899999999993</v>
      </c>
      <c r="AA19" s="8">
        <v>10.59356</v>
      </c>
      <c r="AB19" s="8">
        <v>1.32226</v>
      </c>
      <c r="AC19" s="8">
        <v>6.9610190102487604</v>
      </c>
      <c r="AD19" s="8">
        <v>13.6235045447941</v>
      </c>
      <c r="AE19" s="8">
        <v>21.1430438016537</v>
      </c>
      <c r="AF19" s="8">
        <v>42.150180575868696</v>
      </c>
      <c r="AG19" s="8">
        <v>13.4754590082651</v>
      </c>
      <c r="AH19" s="8">
        <v>19.542680000000001</v>
      </c>
      <c r="AI19" s="7"/>
      <c r="AJ19" s="7"/>
      <c r="AK19" s="7"/>
      <c r="AL19" s="7"/>
      <c r="AM19" s="7"/>
      <c r="AN19" s="1"/>
      <c r="AO19" s="1"/>
      <c r="AP19" s="1"/>
      <c r="AQ19" s="1"/>
      <c r="AR19" s="1"/>
      <c r="AS19" s="1"/>
      <c r="AT19" s="1"/>
      <c r="AU19" s="1"/>
      <c r="AV19" s="1"/>
      <c r="AW19" s="1"/>
      <c r="AX19" s="1"/>
      <c r="AY19" s="1"/>
    </row>
    <row r="20" spans="1:51" ht="15" x14ac:dyDescent="0.25">
      <c r="A20" s="142">
        <f>YampaRiverInflow.TotalOutflow!A20</f>
        <v>45839</v>
      </c>
      <c r="B20" s="215"/>
      <c r="C20" s="207">
        <v>4.8040000000000003</v>
      </c>
      <c r="D20" s="219">
        <v>14.776</v>
      </c>
      <c r="E20" s="8">
        <v>15.702810000000001</v>
      </c>
      <c r="F20" s="8">
        <v>2.0310160000000002</v>
      </c>
      <c r="G20" s="8">
        <v>8.0089059999999996</v>
      </c>
      <c r="H20" s="8">
        <v>20.697440000000004</v>
      </c>
      <c r="I20" s="8">
        <v>17.755964000000002</v>
      </c>
      <c r="J20" s="8">
        <v>11.63293</v>
      </c>
      <c r="K20" s="8">
        <v>-12.476629999999998</v>
      </c>
      <c r="L20" s="8">
        <v>23.625509999999998</v>
      </c>
      <c r="M20" s="8">
        <v>20.54889</v>
      </c>
      <c r="N20" s="8">
        <v>8.319090000000001</v>
      </c>
      <c r="O20" s="8">
        <v>20.105460000000001</v>
      </c>
      <c r="P20" s="8">
        <v>19.50067</v>
      </c>
      <c r="Q20" s="8">
        <v>8.3446700000000007</v>
      </c>
      <c r="R20" s="8">
        <v>18.455950000000001</v>
      </c>
      <c r="S20" s="8">
        <v>31.79073</v>
      </c>
      <c r="T20" s="8">
        <v>14.55987</v>
      </c>
      <c r="U20" s="8">
        <v>21.886839999999999</v>
      </c>
      <c r="V20" s="8">
        <v>25.583909999999999</v>
      </c>
      <c r="W20" s="8">
        <v>21.074020000000001</v>
      </c>
      <c r="X20" s="8">
        <v>18.544400000000003</v>
      </c>
      <c r="Y20" s="8">
        <v>6.5901300000000003</v>
      </c>
      <c r="Z20" s="8">
        <v>14.91146</v>
      </c>
      <c r="AA20" s="8">
        <v>14.38373</v>
      </c>
      <c r="AB20" s="8">
        <v>27.614090000000001</v>
      </c>
      <c r="AC20" s="8">
        <v>12.5574148766291</v>
      </c>
      <c r="AD20" s="8">
        <v>24.781192150480202</v>
      </c>
      <c r="AE20" s="8">
        <v>16.943357023537999</v>
      </c>
      <c r="AF20" s="8">
        <v>39.1588780983151</v>
      </c>
      <c r="AG20" s="8">
        <v>23.713968098447001</v>
      </c>
      <c r="AH20" s="8">
        <v>3.5028120000000005</v>
      </c>
      <c r="AI20" s="7"/>
      <c r="AJ20" s="7"/>
      <c r="AK20" s="7"/>
      <c r="AL20" s="7"/>
      <c r="AM20" s="7"/>
      <c r="AN20" s="1"/>
      <c r="AO20" s="1"/>
      <c r="AP20" s="1"/>
      <c r="AQ20" s="1"/>
      <c r="AR20" s="1"/>
      <c r="AS20" s="1"/>
      <c r="AT20" s="1"/>
      <c r="AU20" s="1"/>
      <c r="AV20" s="1"/>
      <c r="AW20" s="1"/>
      <c r="AX20" s="1"/>
      <c r="AY20" s="1"/>
    </row>
    <row r="21" spans="1:51" ht="15" x14ac:dyDescent="0.25">
      <c r="A21" s="142">
        <f>YampaRiverInflow.TotalOutflow!A21</f>
        <v>45870</v>
      </c>
      <c r="B21" s="215"/>
      <c r="C21" s="207">
        <v>12.135999999999999</v>
      </c>
      <c r="D21" s="219">
        <v>12.721</v>
      </c>
      <c r="E21" s="8">
        <v>28.766426000000003</v>
      </c>
      <c r="F21" s="8">
        <v>19.739957999999998</v>
      </c>
      <c r="G21" s="8">
        <v>11.451958000000001</v>
      </c>
      <c r="H21" s="8">
        <v>20.660824000000002</v>
      </c>
      <c r="I21" s="8">
        <v>13.796706</v>
      </c>
      <c r="J21" s="8">
        <v>9.7706299999999988</v>
      </c>
      <c r="K21" s="8">
        <v>7.4435000000000002</v>
      </c>
      <c r="L21" s="8">
        <v>20.504860000000001</v>
      </c>
      <c r="M21" s="8">
        <v>22.135639999999999</v>
      </c>
      <c r="N21" s="8">
        <v>5.2130799999999997</v>
      </c>
      <c r="O21" s="8">
        <v>14.802440000000001</v>
      </c>
      <c r="P21" s="8">
        <v>21.94164</v>
      </c>
      <c r="Q21" s="8">
        <v>8.4181799999999996</v>
      </c>
      <c r="R21" s="8">
        <v>21.659500000000001</v>
      </c>
      <c r="S21" s="8">
        <v>35.8294</v>
      </c>
      <c r="T21" s="8">
        <v>14.210139999999999</v>
      </c>
      <c r="U21" s="8">
        <v>24.195160000000001</v>
      </c>
      <c r="V21" s="8">
        <v>26.496269999999999</v>
      </c>
      <c r="W21" s="8">
        <v>24.024999999999999</v>
      </c>
      <c r="X21" s="8">
        <v>22.344560000000001</v>
      </c>
      <c r="Y21" s="8">
        <v>9.8739599999999985</v>
      </c>
      <c r="Z21" s="8">
        <v>13.84548</v>
      </c>
      <c r="AA21" s="8">
        <v>16.93469</v>
      </c>
      <c r="AB21" s="8">
        <v>14.48996</v>
      </c>
      <c r="AC21" s="8">
        <v>14.623601239406</v>
      </c>
      <c r="AD21" s="8">
        <v>29.351938843042298</v>
      </c>
      <c r="AE21" s="8">
        <v>10.6373367791084</v>
      </c>
      <c r="AF21" s="8">
        <v>32.4739838860175</v>
      </c>
      <c r="AG21" s="8">
        <v>32.289258266844001</v>
      </c>
      <c r="AH21" s="8">
        <v>21.988620000000001</v>
      </c>
      <c r="AI21" s="7"/>
      <c r="AJ21" s="7"/>
      <c r="AK21" s="7"/>
      <c r="AL21" s="7"/>
      <c r="AM21" s="7"/>
      <c r="AN21" s="1"/>
      <c r="AO21" s="1"/>
      <c r="AP21" s="1"/>
      <c r="AQ21" s="1"/>
      <c r="AR21" s="1"/>
      <c r="AS21" s="1"/>
      <c r="AT21" s="1"/>
      <c r="AU21" s="1"/>
      <c r="AV21" s="1"/>
      <c r="AW21" s="1"/>
      <c r="AX21" s="1"/>
      <c r="AY21" s="1"/>
    </row>
    <row r="22" spans="1:51" ht="15" x14ac:dyDescent="0.25">
      <c r="A22" s="142">
        <f>YampaRiverInflow.TotalOutflow!A22</f>
        <v>45901</v>
      </c>
      <c r="B22" s="215"/>
      <c r="C22" s="207">
        <v>11.878</v>
      </c>
      <c r="D22" s="219">
        <v>12.266</v>
      </c>
      <c r="E22" s="8">
        <v>26.366382000000002</v>
      </c>
      <c r="F22" s="8">
        <v>15.737406</v>
      </c>
      <c r="G22" s="8">
        <v>14.914582000000003</v>
      </c>
      <c r="H22" s="8">
        <v>14.839589999999999</v>
      </c>
      <c r="I22" s="8">
        <v>10.647540000000001</v>
      </c>
      <c r="J22" s="8">
        <v>-6.0112700000000006</v>
      </c>
      <c r="K22" s="8">
        <v>19.914009999999998</v>
      </c>
      <c r="L22" s="8">
        <v>13.555149999999999</v>
      </c>
      <c r="M22" s="8">
        <v>15.397549999999999</v>
      </c>
      <c r="N22" s="8">
        <v>7.1036899999999994</v>
      </c>
      <c r="O22" s="8">
        <v>8.6973899999999986</v>
      </c>
      <c r="P22" s="8">
        <v>11.841569999999999</v>
      </c>
      <c r="Q22" s="8">
        <v>3.6388400000000001</v>
      </c>
      <c r="R22" s="8">
        <v>18.084299999999999</v>
      </c>
      <c r="S22" s="8">
        <v>24.926950000000001</v>
      </c>
      <c r="T22" s="8">
        <v>13.032249999999999</v>
      </c>
      <c r="U22" s="8">
        <v>14.707469999999999</v>
      </c>
      <c r="V22" s="8">
        <v>15.101129999999999</v>
      </c>
      <c r="W22" s="8">
        <v>9.3519199999999998</v>
      </c>
      <c r="X22" s="8">
        <v>35.037589999999994</v>
      </c>
      <c r="Y22" s="8">
        <v>-2.8639899999999998</v>
      </c>
      <c r="Z22" s="8">
        <v>6.7481800000000005</v>
      </c>
      <c r="AA22" s="8">
        <v>15.02529</v>
      </c>
      <c r="AB22" s="8">
        <v>11.451879999999999</v>
      </c>
      <c r="AC22" s="8">
        <v>13.1848636376867</v>
      </c>
      <c r="AD22" s="8">
        <v>8.3238249586783297</v>
      </c>
      <c r="AE22" s="8">
        <v>19.8346958697528</v>
      </c>
      <c r="AF22" s="8">
        <v>16.409711323636998</v>
      </c>
      <c r="AG22" s="8">
        <v>25.7866844641329</v>
      </c>
      <c r="AH22" s="8">
        <v>21.500264000000001</v>
      </c>
      <c r="AI22" s="7"/>
      <c r="AJ22" s="7"/>
      <c r="AK22" s="7"/>
      <c r="AL22" s="7"/>
      <c r="AM22" s="7"/>
      <c r="AN22" s="1"/>
      <c r="AO22" s="1"/>
      <c r="AP22" s="1"/>
      <c r="AQ22" s="1"/>
      <c r="AR22" s="1"/>
      <c r="AS22" s="1"/>
      <c r="AT22" s="1"/>
      <c r="AU22" s="1"/>
      <c r="AV22" s="1"/>
      <c r="AW22" s="1"/>
      <c r="AX22" s="1"/>
      <c r="AY22" s="1"/>
    </row>
    <row r="23" spans="1:51" ht="15" x14ac:dyDescent="0.25">
      <c r="A23" s="142">
        <f>YampaRiverInflow.TotalOutflow!A23</f>
        <v>45931</v>
      </c>
      <c r="B23" s="215"/>
      <c r="C23" s="207">
        <v>11.423999999999999</v>
      </c>
      <c r="D23" s="219">
        <v>11.423999999999999</v>
      </c>
      <c r="E23" s="8">
        <v>17.934583999999997</v>
      </c>
      <c r="F23" s="8">
        <v>11.836898000000001</v>
      </c>
      <c r="G23" s="8">
        <v>11.503132000000001</v>
      </c>
      <c r="H23" s="8">
        <v>12.135444000000001</v>
      </c>
      <c r="I23" s="8">
        <v>6.3876860000000004</v>
      </c>
      <c r="J23" s="8">
        <v>-7.82599</v>
      </c>
      <c r="K23" s="8">
        <v>24.362849999999998</v>
      </c>
      <c r="L23" s="8">
        <v>10.95425</v>
      </c>
      <c r="M23" s="8">
        <v>11.723360000000001</v>
      </c>
      <c r="N23" s="8">
        <v>4.6145899999999997</v>
      </c>
      <c r="O23" s="8">
        <v>6.6953500000000004</v>
      </c>
      <c r="P23" s="8">
        <v>9.5123700000000007</v>
      </c>
      <c r="Q23" s="8">
        <v>-0.49925999999999998</v>
      </c>
      <c r="R23" s="8">
        <v>18.132660000000001</v>
      </c>
      <c r="S23" s="8">
        <v>19.22006</v>
      </c>
      <c r="T23" s="8">
        <v>10.97871</v>
      </c>
      <c r="U23" s="8">
        <v>13.21185</v>
      </c>
      <c r="V23" s="8">
        <v>14.04824</v>
      </c>
      <c r="W23" s="8">
        <v>6.9533999999999994</v>
      </c>
      <c r="X23" s="8">
        <v>23.35398</v>
      </c>
      <c r="Y23" s="8">
        <v>-2.8656299999999999</v>
      </c>
      <c r="Z23" s="8">
        <v>2.3012199999999998</v>
      </c>
      <c r="AA23" s="8">
        <v>14.73507</v>
      </c>
      <c r="AB23" s="8">
        <v>8.505370000000001</v>
      </c>
      <c r="AC23" s="8">
        <v>9.0830627261494108</v>
      </c>
      <c r="AD23" s="8">
        <v>-6.2740460311398598</v>
      </c>
      <c r="AE23" s="8">
        <v>25.002335616926402</v>
      </c>
      <c r="AF23" s="8">
        <v>7.7553593381164196</v>
      </c>
      <c r="AG23" s="8">
        <v>26.857120247405899</v>
      </c>
      <c r="AH23" s="8">
        <v>8.6108960000000003</v>
      </c>
      <c r="AI23" s="7"/>
      <c r="AJ23" s="7"/>
      <c r="AK23" s="7"/>
      <c r="AL23" s="7"/>
      <c r="AM23" s="7"/>
      <c r="AN23" s="1"/>
      <c r="AO23" s="1"/>
      <c r="AP23" s="1"/>
      <c r="AQ23" s="1"/>
      <c r="AR23" s="1"/>
      <c r="AS23" s="1"/>
      <c r="AT23" s="1"/>
      <c r="AU23" s="1"/>
      <c r="AV23" s="1"/>
      <c r="AW23" s="1"/>
      <c r="AX23" s="1"/>
      <c r="AY23" s="1"/>
    </row>
    <row r="24" spans="1:51" ht="15" x14ac:dyDescent="0.25">
      <c r="A24" s="142">
        <f>YampaRiverInflow.TotalOutflow!A24</f>
        <v>45962</v>
      </c>
      <c r="B24" s="215"/>
      <c r="C24" s="207">
        <v>5.4189999999999996</v>
      </c>
      <c r="D24" s="219">
        <v>5.4189999999999996</v>
      </c>
      <c r="E24" s="8">
        <v>10.960080000000001</v>
      </c>
      <c r="F24" s="8">
        <v>12.147136</v>
      </c>
      <c r="G24" s="8">
        <v>3.6625680000000003</v>
      </c>
      <c r="H24" s="8">
        <v>15.820898000000001</v>
      </c>
      <c r="I24" s="8">
        <v>14.533392000000001</v>
      </c>
      <c r="J24" s="8">
        <v>-12.37326</v>
      </c>
      <c r="K24" s="8">
        <v>14.93168</v>
      </c>
      <c r="L24" s="8">
        <v>-5.1652700000000005</v>
      </c>
      <c r="M24" s="8">
        <v>10.395850000000001</v>
      </c>
      <c r="N24" s="8">
        <v>4.0648400000000002</v>
      </c>
      <c r="O24" s="8">
        <v>3.5380700000000003</v>
      </c>
      <c r="P24" s="8">
        <v>7.5272700000000006</v>
      </c>
      <c r="Q24" s="8">
        <v>13.11669</v>
      </c>
      <c r="R24" s="8">
        <v>15.47784</v>
      </c>
      <c r="S24" s="8">
        <v>21.893450000000001</v>
      </c>
      <c r="T24" s="8">
        <v>12.1463</v>
      </c>
      <c r="U24" s="8">
        <v>8.651209999999999</v>
      </c>
      <c r="V24" s="8">
        <v>9.7618099999999988</v>
      </c>
      <c r="W24" s="8">
        <v>16.488720000000001</v>
      </c>
      <c r="X24" s="8">
        <v>4.6226700000000003</v>
      </c>
      <c r="Y24" s="8">
        <v>5.9689499999999995</v>
      </c>
      <c r="Z24" s="8">
        <v>-1.0023</v>
      </c>
      <c r="AA24" s="8">
        <v>2.8529</v>
      </c>
      <c r="AB24" s="8">
        <v>5.8924399999999997</v>
      </c>
      <c r="AC24" s="8">
        <v>3.9897065276040999</v>
      </c>
      <c r="AD24" s="8">
        <v>-11.4351155371894</v>
      </c>
      <c r="AE24" s="8">
        <v>6.3263246300834401</v>
      </c>
      <c r="AF24" s="8">
        <v>3.8446132224799099</v>
      </c>
      <c r="AG24" s="8">
        <v>10.148976943471901</v>
      </c>
      <c r="AH24" s="8">
        <v>8.991363999999999</v>
      </c>
      <c r="AI24" s="7"/>
      <c r="AJ24" s="7"/>
      <c r="AK24" s="7"/>
      <c r="AL24" s="7"/>
      <c r="AM24" s="7"/>
      <c r="AN24" s="1"/>
      <c r="AO24" s="1"/>
      <c r="AP24" s="1"/>
      <c r="AQ24" s="1"/>
      <c r="AR24" s="1"/>
      <c r="AS24" s="1"/>
      <c r="AT24" s="1"/>
      <c r="AU24" s="1"/>
      <c r="AV24" s="1"/>
      <c r="AW24" s="1"/>
      <c r="AX24" s="1"/>
      <c r="AY24" s="1"/>
    </row>
    <row r="25" spans="1:51" ht="15" x14ac:dyDescent="0.25">
      <c r="A25" s="142">
        <f>YampaRiverInflow.TotalOutflow!A25</f>
        <v>45992</v>
      </c>
      <c r="B25" s="215"/>
      <c r="C25" s="207">
        <v>4.62</v>
      </c>
      <c r="D25" s="219">
        <v>4.62</v>
      </c>
      <c r="E25" s="8">
        <v>23.606604000000004</v>
      </c>
      <c r="F25" s="8">
        <v>11.927992</v>
      </c>
      <c r="G25" s="8">
        <v>18.697578</v>
      </c>
      <c r="H25" s="8">
        <v>16.272072000000001</v>
      </c>
      <c r="I25" s="8">
        <v>6.2282960000000003</v>
      </c>
      <c r="J25" s="8">
        <v>-16.238409999999998</v>
      </c>
      <c r="K25" s="8">
        <v>12.00187</v>
      </c>
      <c r="L25" s="8">
        <v>6.5915499999999998</v>
      </c>
      <c r="M25" s="8">
        <v>12.228569999999999</v>
      </c>
      <c r="N25" s="8">
        <v>1.01868</v>
      </c>
      <c r="O25" s="8">
        <v>6.6875100000000005</v>
      </c>
      <c r="P25" s="8">
        <v>11.483219999999999</v>
      </c>
      <c r="Q25" s="8">
        <v>-2.7016499999999999</v>
      </c>
      <c r="R25" s="8">
        <v>25.948370000000001</v>
      </c>
      <c r="S25" s="8">
        <v>22.778939999999999</v>
      </c>
      <c r="T25" s="8">
        <v>11.792920000000001</v>
      </c>
      <c r="U25" s="8">
        <v>17.610810000000001</v>
      </c>
      <c r="V25" s="8">
        <v>24.307770000000001</v>
      </c>
      <c r="W25" s="8">
        <v>18.407709999999998</v>
      </c>
      <c r="X25" s="8">
        <v>2.61571</v>
      </c>
      <c r="Y25" s="8">
        <v>-1.4079200000000001</v>
      </c>
      <c r="Z25" s="8">
        <v>-6.0315000000000003</v>
      </c>
      <c r="AA25" s="8">
        <v>15.691600000000001</v>
      </c>
      <c r="AB25" s="8">
        <v>6.0872700000000002</v>
      </c>
      <c r="AC25" s="8">
        <v>14.668721902282002</v>
      </c>
      <c r="AD25" s="8">
        <v>-6.0504652876024405</v>
      </c>
      <c r="AE25" s="8">
        <v>3.9440781003643801</v>
      </c>
      <c r="AF25" s="8">
        <v>5.96184380284366</v>
      </c>
      <c r="AG25" s="8">
        <v>-3.3022761146438002</v>
      </c>
      <c r="AH25" s="8">
        <v>16.566911999999999</v>
      </c>
      <c r="AI25" s="7"/>
      <c r="AJ25" s="7"/>
      <c r="AK25" s="7"/>
      <c r="AL25" s="7"/>
      <c r="AM25" s="7"/>
      <c r="AN25" s="1"/>
      <c r="AO25" s="1"/>
      <c r="AP25" s="1"/>
      <c r="AQ25" s="1"/>
      <c r="AR25" s="1"/>
      <c r="AS25" s="1"/>
      <c r="AT25" s="1"/>
      <c r="AU25" s="1"/>
      <c r="AV25" s="1"/>
      <c r="AW25" s="1"/>
      <c r="AX25" s="1"/>
      <c r="AY25" s="1"/>
    </row>
    <row r="26" spans="1:51" ht="15" x14ac:dyDescent="0.25">
      <c r="A26" s="142">
        <f>YampaRiverInflow.TotalOutflow!A26</f>
        <v>46023</v>
      </c>
      <c r="B26" s="215"/>
      <c r="C26" s="207">
        <v>6.1109999999999998</v>
      </c>
      <c r="D26" s="219">
        <v>6.1109999999999998</v>
      </c>
      <c r="E26" s="8">
        <v>101.21908400000001</v>
      </c>
      <c r="F26" s="8">
        <v>14.084605999999999</v>
      </c>
      <c r="G26" s="8">
        <v>35.531559999999999</v>
      </c>
      <c r="H26" s="8">
        <v>11.366462</v>
      </c>
      <c r="I26" s="8">
        <v>12.906422000000001</v>
      </c>
      <c r="J26" s="8">
        <v>-12.26146</v>
      </c>
      <c r="K26" s="8">
        <v>9.9685600000000001</v>
      </c>
      <c r="L26" s="8">
        <v>3.9182399999999999</v>
      </c>
      <c r="M26" s="8">
        <v>5.2524799999999994</v>
      </c>
      <c r="N26" s="8">
        <v>0.65434000000000003</v>
      </c>
      <c r="O26" s="8">
        <v>10.38495</v>
      </c>
      <c r="P26" s="8">
        <v>14.23559</v>
      </c>
      <c r="Q26" s="8">
        <v>9.8203300000000002</v>
      </c>
      <c r="R26" s="8">
        <v>24.700430000000001</v>
      </c>
      <c r="S26" s="8">
        <v>22.069479999999999</v>
      </c>
      <c r="T26" s="8">
        <v>12.57952</v>
      </c>
      <c r="U26" s="8">
        <v>19.210369999999998</v>
      </c>
      <c r="V26" s="8">
        <v>24.414390000000001</v>
      </c>
      <c r="W26" s="8">
        <v>14.356399999999999</v>
      </c>
      <c r="X26" s="8">
        <v>-5.5168900000000001</v>
      </c>
      <c r="Y26" s="8">
        <v>8.7599999999999997E-2</v>
      </c>
      <c r="Z26" s="8">
        <v>10.52117</v>
      </c>
      <c r="AA26" s="8">
        <v>15.80128</v>
      </c>
      <c r="AB26" s="8">
        <v>7.4489752076703502</v>
      </c>
      <c r="AC26" s="8">
        <v>19.8163140489265</v>
      </c>
      <c r="AD26" s="8">
        <v>0.31217231431502396</v>
      </c>
      <c r="AE26" s="8">
        <v>11.158060331372901</v>
      </c>
      <c r="AF26" s="8">
        <v>7.7495685923312703</v>
      </c>
      <c r="AG26" s="8">
        <v>16.305914000000001</v>
      </c>
      <c r="AH26" s="8">
        <v>18.317238</v>
      </c>
      <c r="AI26" s="7"/>
      <c r="AJ26" s="7"/>
      <c r="AK26" s="7"/>
      <c r="AL26" s="7"/>
      <c r="AM26" s="7"/>
      <c r="AN26" s="1"/>
      <c r="AO26" s="1"/>
      <c r="AP26" s="1"/>
      <c r="AQ26" s="1"/>
      <c r="AR26" s="1"/>
      <c r="AS26" s="1"/>
      <c r="AT26" s="1"/>
      <c r="AU26" s="1"/>
      <c r="AV26" s="1"/>
      <c r="AW26" s="1"/>
      <c r="AX26" s="1"/>
      <c r="AY26" s="1"/>
    </row>
    <row r="27" spans="1:51" ht="15" x14ac:dyDescent="0.25">
      <c r="A27" s="142">
        <f>YampaRiverInflow.TotalOutflow!A27</f>
        <v>46054</v>
      </c>
      <c r="B27" s="215"/>
      <c r="C27" s="207">
        <v>9.3659999999999997</v>
      </c>
      <c r="D27" s="219">
        <v>9.3659999999999997</v>
      </c>
      <c r="E27" s="8">
        <v>75.754664000000005</v>
      </c>
      <c r="F27" s="8">
        <v>14.718234000000001</v>
      </c>
      <c r="G27" s="8">
        <v>33.481140000000003</v>
      </c>
      <c r="H27" s="8">
        <v>10.668854</v>
      </c>
      <c r="I27" s="8">
        <v>-2.5262600000000002</v>
      </c>
      <c r="J27" s="8">
        <v>-10.192350000000001</v>
      </c>
      <c r="K27" s="8">
        <v>6.2821099999999994</v>
      </c>
      <c r="L27" s="8">
        <v>3.13246</v>
      </c>
      <c r="M27" s="8">
        <v>4.1601400000000002</v>
      </c>
      <c r="N27" s="8">
        <v>2.8380700000000001</v>
      </c>
      <c r="O27" s="8">
        <v>9.7490100000000002</v>
      </c>
      <c r="P27" s="8">
        <v>16.001570000000001</v>
      </c>
      <c r="Q27" s="8">
        <v>9.5720700000000001</v>
      </c>
      <c r="R27" s="8">
        <v>21.740169999999999</v>
      </c>
      <c r="S27" s="8">
        <v>14.98456</v>
      </c>
      <c r="T27" s="8">
        <v>10.01197</v>
      </c>
      <c r="U27" s="8">
        <v>10.48507</v>
      </c>
      <c r="V27" s="8">
        <v>13.671299999999999</v>
      </c>
      <c r="W27" s="8">
        <v>11.7835</v>
      </c>
      <c r="X27" s="8">
        <v>1.5763499999999999</v>
      </c>
      <c r="Y27" s="8">
        <v>-4.5615100000000002</v>
      </c>
      <c r="Z27" s="8">
        <v>4.3772399999999996</v>
      </c>
      <c r="AA27" s="8">
        <v>6.30464</v>
      </c>
      <c r="AB27" s="8">
        <v>4.0539722308107295</v>
      </c>
      <c r="AC27" s="8">
        <v>9.3226595036040596</v>
      </c>
      <c r="AD27" s="8">
        <v>19.796036777389201</v>
      </c>
      <c r="AE27" s="8">
        <v>11.065682646744701</v>
      </c>
      <c r="AF27" s="8">
        <v>11.6148235514056</v>
      </c>
      <c r="AG27" s="8">
        <v>19.425978000000001</v>
      </c>
      <c r="AH27" s="8">
        <v>27.521836</v>
      </c>
      <c r="AI27" s="7"/>
      <c r="AJ27" s="7"/>
      <c r="AK27" s="7"/>
      <c r="AL27" s="7"/>
      <c r="AM27" s="7"/>
      <c r="AN27" s="1"/>
      <c r="AO27" s="1"/>
      <c r="AP27" s="1"/>
      <c r="AQ27" s="1"/>
      <c r="AR27" s="1"/>
      <c r="AS27" s="1"/>
      <c r="AT27" s="1"/>
      <c r="AU27" s="1"/>
      <c r="AV27" s="1"/>
      <c r="AW27" s="1"/>
      <c r="AX27" s="1"/>
      <c r="AY27" s="1"/>
    </row>
    <row r="28" spans="1:51" ht="15" x14ac:dyDescent="0.25">
      <c r="A28" s="142">
        <f>YampaRiverInflow.TotalOutflow!A28</f>
        <v>46082</v>
      </c>
      <c r="B28" s="215"/>
      <c r="C28" s="207">
        <v>9.42</v>
      </c>
      <c r="D28" s="219">
        <v>9.42</v>
      </c>
      <c r="E28" s="8">
        <v>66.375816</v>
      </c>
      <c r="F28" s="8">
        <v>17.63081</v>
      </c>
      <c r="G28" s="8">
        <v>62.605969999999999</v>
      </c>
      <c r="H28" s="8">
        <v>-10.494788</v>
      </c>
      <c r="I28" s="8">
        <v>-5.3588699999999996</v>
      </c>
      <c r="J28" s="8">
        <v>-15.49112</v>
      </c>
      <c r="K28" s="8">
        <v>36.322969999999998</v>
      </c>
      <c r="L28" s="8">
        <v>9.210090000000001</v>
      </c>
      <c r="M28" s="8">
        <v>5.7764899999999999</v>
      </c>
      <c r="N28" s="8">
        <v>9.2872199999999996</v>
      </c>
      <c r="O28" s="8">
        <v>8.1139899999999994</v>
      </c>
      <c r="P28" s="8">
        <v>9.8301200000000009</v>
      </c>
      <c r="Q28" s="8">
        <v>14.49926</v>
      </c>
      <c r="R28" s="8">
        <v>12.03308</v>
      </c>
      <c r="S28" s="8">
        <v>4.5342399999999996</v>
      </c>
      <c r="T28" s="8">
        <v>19.332849999999997</v>
      </c>
      <c r="U28" s="8">
        <v>6.37479</v>
      </c>
      <c r="V28" s="8">
        <v>9.2942099999999996</v>
      </c>
      <c r="W28" s="8">
        <v>12.6425</v>
      </c>
      <c r="X28" s="8">
        <v>6.9273500000000006</v>
      </c>
      <c r="Y28" s="8">
        <v>-7.20953</v>
      </c>
      <c r="Z28" s="8">
        <v>6.0791599999999999</v>
      </c>
      <c r="AA28" s="8">
        <v>6.5443199999999999</v>
      </c>
      <c r="AB28" s="8">
        <v>12.9016643799678</v>
      </c>
      <c r="AC28" s="8">
        <v>7.2940712366949301</v>
      </c>
      <c r="AD28" s="8">
        <v>35.068694212232302</v>
      </c>
      <c r="AE28" s="8">
        <v>6.2901128095215002</v>
      </c>
      <c r="AF28" s="8">
        <v>18.741606197686799</v>
      </c>
      <c r="AG28" s="8">
        <v>26.794340000000005</v>
      </c>
      <c r="AH28" s="8">
        <v>39.915998000000002</v>
      </c>
      <c r="AI28" s="7"/>
      <c r="AJ28" s="7"/>
      <c r="AK28" s="7"/>
      <c r="AL28" s="7"/>
      <c r="AM28" s="7"/>
      <c r="AN28" s="1"/>
      <c r="AO28" s="1"/>
      <c r="AP28" s="1"/>
      <c r="AQ28" s="1"/>
      <c r="AR28" s="1"/>
      <c r="AS28" s="1"/>
      <c r="AT28" s="1"/>
      <c r="AU28" s="1"/>
      <c r="AV28" s="1"/>
      <c r="AW28" s="1"/>
      <c r="AX28" s="1"/>
      <c r="AY28" s="1"/>
    </row>
    <row r="29" spans="1:51" ht="15" x14ac:dyDescent="0.25">
      <c r="A29" s="142">
        <f>YampaRiverInflow.TotalOutflow!A29</f>
        <v>46113</v>
      </c>
      <c r="B29" s="215"/>
      <c r="C29" s="207">
        <v>14.278</v>
      </c>
      <c r="D29" s="219">
        <v>14.278</v>
      </c>
      <c r="E29" s="8">
        <v>41.261670000000002</v>
      </c>
      <c r="F29" s="8">
        <v>7.7661820000000006</v>
      </c>
      <c r="G29" s="8">
        <v>14.708754000000001</v>
      </c>
      <c r="H29" s="8">
        <v>23.635946000000001</v>
      </c>
      <c r="I29" s="8">
        <v>6.8406400000000005</v>
      </c>
      <c r="J29" s="8">
        <v>-2.2138499999999999</v>
      </c>
      <c r="K29" s="8">
        <v>19.547470000000001</v>
      </c>
      <c r="L29" s="8">
        <v>11.52768</v>
      </c>
      <c r="M29" s="8">
        <v>17.343669999999999</v>
      </c>
      <c r="N29" s="8">
        <v>13.49269</v>
      </c>
      <c r="O29" s="8">
        <v>4.6643299999999996</v>
      </c>
      <c r="P29" s="8">
        <v>2.3306399999999998</v>
      </c>
      <c r="Q29" s="8">
        <v>9.179590000000001</v>
      </c>
      <c r="R29" s="8">
        <v>14.534559999999999</v>
      </c>
      <c r="S29" s="8">
        <v>4.0880400000000003</v>
      </c>
      <c r="T29" s="8">
        <v>12.77216</v>
      </c>
      <c r="U29" s="8">
        <v>7.4774700000000003</v>
      </c>
      <c r="V29" s="8">
        <v>12.525</v>
      </c>
      <c r="W29" s="8">
        <v>22.5366</v>
      </c>
      <c r="X29" s="8">
        <v>5.4246600000000003</v>
      </c>
      <c r="Y29" s="8">
        <v>-1.42597</v>
      </c>
      <c r="Z29" s="8">
        <v>9.8915199999999999</v>
      </c>
      <c r="AA29" s="8">
        <v>9.72743</v>
      </c>
      <c r="AB29" s="8">
        <v>15.713943386447099</v>
      </c>
      <c r="AC29" s="8">
        <v>6.6015394221493597</v>
      </c>
      <c r="AD29" s="8">
        <v>32.830230167934701</v>
      </c>
      <c r="AE29" s="8">
        <v>14.096756611570999</v>
      </c>
      <c r="AF29" s="8">
        <v>21.908179504132999</v>
      </c>
      <c r="AG29" s="8">
        <v>18.399011999999999</v>
      </c>
      <c r="AH29" s="8">
        <v>29.763325999999999</v>
      </c>
      <c r="AI29" s="7"/>
      <c r="AJ29" s="7"/>
      <c r="AK29" s="7"/>
      <c r="AL29" s="7"/>
      <c r="AM29" s="7"/>
      <c r="AN29" s="1"/>
      <c r="AO29" s="1"/>
      <c r="AP29" s="1"/>
      <c r="AQ29" s="1"/>
      <c r="AR29" s="1"/>
      <c r="AS29" s="1"/>
      <c r="AT29" s="1"/>
      <c r="AU29" s="1"/>
      <c r="AV29" s="1"/>
      <c r="AW29" s="1"/>
      <c r="AX29" s="1"/>
      <c r="AY29" s="1"/>
    </row>
    <row r="30" spans="1:51" ht="15" x14ac:dyDescent="0.25">
      <c r="A30" s="142">
        <f>YampaRiverInflow.TotalOutflow!A30</f>
        <v>46143</v>
      </c>
      <c r="B30" s="215"/>
      <c r="C30" s="207">
        <v>19.844000000000001</v>
      </c>
      <c r="D30" s="219">
        <v>19.844000000000001</v>
      </c>
      <c r="E30" s="8">
        <v>30.256135999999998</v>
      </c>
      <c r="F30" s="8">
        <v>9.5716059999999992</v>
      </c>
      <c r="G30" s="8">
        <v>29.325434000000005</v>
      </c>
      <c r="H30" s="8">
        <v>5.5503300000000007</v>
      </c>
      <c r="I30" s="8">
        <v>8.0619300000000003</v>
      </c>
      <c r="J30" s="8">
        <v>-4.66012</v>
      </c>
      <c r="K30" s="8">
        <v>9.683209999999999</v>
      </c>
      <c r="L30" s="8">
        <v>23.337949999999999</v>
      </c>
      <c r="M30" s="8">
        <v>11.09249</v>
      </c>
      <c r="N30" s="8">
        <v>14.89179</v>
      </c>
      <c r="O30" s="8">
        <v>9.6852700000000009</v>
      </c>
      <c r="P30" s="8">
        <v>5.5847100000000003</v>
      </c>
      <c r="Q30" s="8">
        <v>4.1686000000000005</v>
      </c>
      <c r="R30" s="8">
        <v>14.016170000000001</v>
      </c>
      <c r="S30" s="8">
        <v>5.02379</v>
      </c>
      <c r="T30" s="8">
        <v>16.882990000000003</v>
      </c>
      <c r="U30" s="8">
        <v>3.9549799999999999</v>
      </c>
      <c r="V30" s="8">
        <v>10.53945</v>
      </c>
      <c r="W30" s="8">
        <v>19.5229</v>
      </c>
      <c r="X30" s="8">
        <v>4.9721899999999994</v>
      </c>
      <c r="Y30" s="8">
        <v>1.2309300000000001</v>
      </c>
      <c r="Z30" s="8">
        <v>4.9847600000000005</v>
      </c>
      <c r="AA30" s="8">
        <v>9.3964200000000009</v>
      </c>
      <c r="AB30" s="8">
        <v>9.2539210713396098</v>
      </c>
      <c r="AC30" s="8">
        <v>5.5819525592733701</v>
      </c>
      <c r="AD30" s="8">
        <v>25.107575702810699</v>
      </c>
      <c r="AE30" s="8">
        <v>32.171070661818902</v>
      </c>
      <c r="AF30" s="8">
        <v>22.140587519075002</v>
      </c>
      <c r="AG30" s="8">
        <v>9.3170699999999993</v>
      </c>
      <c r="AH30" s="8">
        <v>17.687328000000001</v>
      </c>
      <c r="AI30" s="7"/>
      <c r="AJ30" s="7"/>
      <c r="AK30" s="7"/>
      <c r="AL30" s="7"/>
      <c r="AM30" s="7"/>
      <c r="AN30" s="1"/>
      <c r="AO30" s="1"/>
      <c r="AP30" s="1"/>
      <c r="AQ30" s="1"/>
      <c r="AR30" s="1"/>
      <c r="AS30" s="1"/>
      <c r="AT30" s="1"/>
      <c r="AU30" s="1"/>
      <c r="AV30" s="1"/>
      <c r="AW30" s="1"/>
      <c r="AX30" s="1"/>
      <c r="AY30" s="1"/>
    </row>
    <row r="31" spans="1:51" ht="15" x14ac:dyDescent="0.25">
      <c r="A31" s="142">
        <f>YampaRiverInflow.TotalOutflow!A31</f>
        <v>46174</v>
      </c>
      <c r="B31" s="215"/>
      <c r="C31" s="207">
        <v>16.762</v>
      </c>
      <c r="D31" s="219">
        <v>16.762</v>
      </c>
      <c r="E31" s="8">
        <v>4.9412060000000002</v>
      </c>
      <c r="F31" s="8">
        <v>-1.180104</v>
      </c>
      <c r="G31" s="8">
        <v>16.706314000000003</v>
      </c>
      <c r="H31" s="8">
        <v>1.3633040000000001</v>
      </c>
      <c r="I31" s="8">
        <v>-0.79383999999999999</v>
      </c>
      <c r="J31" s="8">
        <v>-23.251810000000003</v>
      </c>
      <c r="K31" s="8">
        <v>12.69872</v>
      </c>
      <c r="L31" s="8">
        <v>19.039000000000001</v>
      </c>
      <c r="M31" s="8">
        <v>6.8687700000000005</v>
      </c>
      <c r="N31" s="8">
        <v>14.246139999999999</v>
      </c>
      <c r="O31" s="8">
        <v>18.845080000000003</v>
      </c>
      <c r="P31" s="8">
        <v>7.4909099999999995</v>
      </c>
      <c r="Q31" s="8">
        <v>13.8124</v>
      </c>
      <c r="R31" s="8">
        <v>24.775919999999999</v>
      </c>
      <c r="S31" s="8">
        <v>9.7531100000000013</v>
      </c>
      <c r="T31" s="8">
        <v>18.740459999999999</v>
      </c>
      <c r="U31" s="8">
        <v>5.9942099999999998</v>
      </c>
      <c r="V31" s="8">
        <v>10.93661</v>
      </c>
      <c r="W31" s="8">
        <v>14.07673</v>
      </c>
      <c r="X31" s="8">
        <v>3.54962</v>
      </c>
      <c r="Y31" s="8">
        <v>6.4226899999999993</v>
      </c>
      <c r="Z31" s="8">
        <v>10.59356</v>
      </c>
      <c r="AA31" s="8">
        <v>1.32226</v>
      </c>
      <c r="AB31" s="8">
        <v>6.9610190102487604</v>
      </c>
      <c r="AC31" s="8">
        <v>13.6235045447941</v>
      </c>
      <c r="AD31" s="8">
        <v>21.1430438016537</v>
      </c>
      <c r="AE31" s="8">
        <v>42.150180575868696</v>
      </c>
      <c r="AF31" s="8">
        <v>13.4754590082651</v>
      </c>
      <c r="AG31" s="8">
        <v>19.542680000000001</v>
      </c>
      <c r="AH31" s="8">
        <v>1.2684000000000002</v>
      </c>
      <c r="AI31" s="7"/>
      <c r="AJ31" s="7"/>
      <c r="AK31" s="7"/>
      <c r="AL31" s="7"/>
      <c r="AM31" s="7"/>
      <c r="AN31" s="1"/>
      <c r="AO31" s="1"/>
      <c r="AP31" s="1"/>
      <c r="AQ31" s="1"/>
      <c r="AR31" s="1"/>
      <c r="AS31" s="1"/>
      <c r="AT31" s="1"/>
      <c r="AU31" s="1"/>
      <c r="AV31" s="1"/>
      <c r="AW31" s="1"/>
      <c r="AX31" s="1"/>
      <c r="AY31" s="1"/>
    </row>
    <row r="32" spans="1:51" ht="15" x14ac:dyDescent="0.25">
      <c r="A32" s="142">
        <f>YampaRiverInflow.TotalOutflow!A32</f>
        <v>46204</v>
      </c>
      <c r="B32" s="215"/>
      <c r="C32" s="207">
        <v>14.776</v>
      </c>
      <c r="D32" s="219">
        <v>14.776</v>
      </c>
      <c r="E32" s="8">
        <v>2.0310160000000002</v>
      </c>
      <c r="F32" s="8">
        <v>8.0089059999999996</v>
      </c>
      <c r="G32" s="8">
        <v>20.697440000000004</v>
      </c>
      <c r="H32" s="8">
        <v>17.755964000000002</v>
      </c>
      <c r="I32" s="8">
        <v>11.63293</v>
      </c>
      <c r="J32" s="8">
        <v>-12.476629999999998</v>
      </c>
      <c r="K32" s="8">
        <v>23.625509999999998</v>
      </c>
      <c r="L32" s="8">
        <v>20.54889</v>
      </c>
      <c r="M32" s="8">
        <v>8.319090000000001</v>
      </c>
      <c r="N32" s="8">
        <v>20.105460000000001</v>
      </c>
      <c r="O32" s="8">
        <v>19.50067</v>
      </c>
      <c r="P32" s="8">
        <v>8.3446700000000007</v>
      </c>
      <c r="Q32" s="8">
        <v>18.455950000000001</v>
      </c>
      <c r="R32" s="8">
        <v>31.79073</v>
      </c>
      <c r="S32" s="8">
        <v>14.55987</v>
      </c>
      <c r="T32" s="8">
        <v>21.886839999999999</v>
      </c>
      <c r="U32" s="8">
        <v>25.583909999999999</v>
      </c>
      <c r="V32" s="8">
        <v>21.074020000000001</v>
      </c>
      <c r="W32" s="8">
        <v>18.544400000000003</v>
      </c>
      <c r="X32" s="8">
        <v>6.5901300000000003</v>
      </c>
      <c r="Y32" s="8">
        <v>14.91146</v>
      </c>
      <c r="Z32" s="8">
        <v>14.38373</v>
      </c>
      <c r="AA32" s="8">
        <v>27.614090000000001</v>
      </c>
      <c r="AB32" s="8">
        <v>12.5574148766291</v>
      </c>
      <c r="AC32" s="8">
        <v>24.781192150480202</v>
      </c>
      <c r="AD32" s="8">
        <v>16.943357023537999</v>
      </c>
      <c r="AE32" s="8">
        <v>39.1588780983151</v>
      </c>
      <c r="AF32" s="8">
        <v>23.713968098447001</v>
      </c>
      <c r="AG32" s="8">
        <v>3.5028120000000005</v>
      </c>
      <c r="AH32" s="8">
        <v>15.702810000000001</v>
      </c>
      <c r="AI32" s="7"/>
      <c r="AJ32" s="7"/>
      <c r="AK32" s="7"/>
      <c r="AL32" s="7"/>
      <c r="AM32" s="7"/>
      <c r="AN32" s="1"/>
      <c r="AO32" s="1"/>
      <c r="AP32" s="1"/>
      <c r="AQ32" s="1"/>
      <c r="AR32" s="1"/>
      <c r="AS32" s="1"/>
      <c r="AT32" s="1"/>
      <c r="AU32" s="1"/>
      <c r="AV32" s="1"/>
      <c r="AW32" s="1"/>
      <c r="AX32" s="1"/>
      <c r="AY32" s="1"/>
    </row>
    <row r="33" spans="1:51" ht="15" x14ac:dyDescent="0.25">
      <c r="A33" s="142">
        <f>YampaRiverInflow.TotalOutflow!A33</f>
        <v>46235</v>
      </c>
      <c r="B33" s="215"/>
      <c r="C33" s="207">
        <v>12.721</v>
      </c>
      <c r="D33" s="219">
        <v>12.721</v>
      </c>
      <c r="E33" s="8">
        <v>19.739957999999998</v>
      </c>
      <c r="F33" s="8">
        <v>11.451958000000001</v>
      </c>
      <c r="G33" s="8">
        <v>20.660824000000002</v>
      </c>
      <c r="H33" s="8">
        <v>13.796706</v>
      </c>
      <c r="I33" s="8">
        <v>9.7706299999999988</v>
      </c>
      <c r="J33" s="8">
        <v>7.4435000000000002</v>
      </c>
      <c r="K33" s="8">
        <v>20.504860000000001</v>
      </c>
      <c r="L33" s="8">
        <v>22.135639999999999</v>
      </c>
      <c r="M33" s="8">
        <v>5.2130799999999997</v>
      </c>
      <c r="N33" s="8">
        <v>14.802440000000001</v>
      </c>
      <c r="O33" s="8">
        <v>21.94164</v>
      </c>
      <c r="P33" s="8">
        <v>8.4181799999999996</v>
      </c>
      <c r="Q33" s="8">
        <v>21.659500000000001</v>
      </c>
      <c r="R33" s="8">
        <v>35.8294</v>
      </c>
      <c r="S33" s="8">
        <v>14.210139999999999</v>
      </c>
      <c r="T33" s="8">
        <v>24.195160000000001</v>
      </c>
      <c r="U33" s="8">
        <v>26.496269999999999</v>
      </c>
      <c r="V33" s="8">
        <v>24.024999999999999</v>
      </c>
      <c r="W33" s="8">
        <v>22.344560000000001</v>
      </c>
      <c r="X33" s="8">
        <v>9.8739599999999985</v>
      </c>
      <c r="Y33" s="8">
        <v>13.84548</v>
      </c>
      <c r="Z33" s="8">
        <v>16.93469</v>
      </c>
      <c r="AA33" s="8">
        <v>14.48996</v>
      </c>
      <c r="AB33" s="8">
        <v>14.623601239406</v>
      </c>
      <c r="AC33" s="8">
        <v>29.351938843042298</v>
      </c>
      <c r="AD33" s="8">
        <v>10.6373367791084</v>
      </c>
      <c r="AE33" s="8">
        <v>32.4739838860175</v>
      </c>
      <c r="AF33" s="8">
        <v>32.289258266844001</v>
      </c>
      <c r="AG33" s="8">
        <v>21.988620000000001</v>
      </c>
      <c r="AH33" s="8">
        <v>28.766426000000003</v>
      </c>
      <c r="AI33" s="7"/>
      <c r="AJ33" s="7"/>
      <c r="AK33" s="7"/>
      <c r="AL33" s="7"/>
      <c r="AM33" s="7"/>
      <c r="AN33" s="1"/>
      <c r="AO33" s="1"/>
      <c r="AP33" s="1"/>
      <c r="AQ33" s="1"/>
      <c r="AR33" s="1"/>
      <c r="AS33" s="1"/>
      <c r="AT33" s="1"/>
      <c r="AU33" s="1"/>
      <c r="AV33" s="1"/>
      <c r="AW33" s="1"/>
      <c r="AX33" s="1"/>
      <c r="AY33" s="1"/>
    </row>
    <row r="34" spans="1:51" ht="15" x14ac:dyDescent="0.25">
      <c r="A34" s="142">
        <f>YampaRiverInflow.TotalOutflow!A34</f>
        <v>46266</v>
      </c>
      <c r="B34" s="215"/>
      <c r="C34" s="207">
        <v>12.266</v>
      </c>
      <c r="D34" s="219">
        <v>12.266</v>
      </c>
      <c r="E34" s="8">
        <v>15.737406</v>
      </c>
      <c r="F34" s="8">
        <v>14.914582000000003</v>
      </c>
      <c r="G34" s="8">
        <v>14.839589999999999</v>
      </c>
      <c r="H34" s="8">
        <v>10.647540000000001</v>
      </c>
      <c r="I34" s="8">
        <v>-6.0112700000000006</v>
      </c>
      <c r="J34" s="8">
        <v>19.914009999999998</v>
      </c>
      <c r="K34" s="8">
        <v>13.555149999999999</v>
      </c>
      <c r="L34" s="8">
        <v>15.397549999999999</v>
      </c>
      <c r="M34" s="8">
        <v>7.1036899999999994</v>
      </c>
      <c r="N34" s="8">
        <v>8.6973899999999986</v>
      </c>
      <c r="O34" s="8">
        <v>11.841569999999999</v>
      </c>
      <c r="P34" s="8">
        <v>3.6388400000000001</v>
      </c>
      <c r="Q34" s="8">
        <v>18.084299999999999</v>
      </c>
      <c r="R34" s="8">
        <v>24.926950000000001</v>
      </c>
      <c r="S34" s="8">
        <v>13.032249999999999</v>
      </c>
      <c r="T34" s="8">
        <v>14.707469999999999</v>
      </c>
      <c r="U34" s="8">
        <v>15.101129999999999</v>
      </c>
      <c r="V34" s="8">
        <v>9.3519199999999998</v>
      </c>
      <c r="W34" s="8">
        <v>35.037589999999994</v>
      </c>
      <c r="X34" s="8">
        <v>-2.8639899999999998</v>
      </c>
      <c r="Y34" s="8">
        <v>6.7481800000000005</v>
      </c>
      <c r="Z34" s="8">
        <v>15.02529</v>
      </c>
      <c r="AA34" s="8">
        <v>11.451879999999999</v>
      </c>
      <c r="AB34" s="8">
        <v>13.1848636376867</v>
      </c>
      <c r="AC34" s="8">
        <v>8.3238249586783297</v>
      </c>
      <c r="AD34" s="8">
        <v>19.8346958697528</v>
      </c>
      <c r="AE34" s="8">
        <v>16.409711323636998</v>
      </c>
      <c r="AF34" s="8">
        <v>25.7866844641329</v>
      </c>
      <c r="AG34" s="8">
        <v>21.500264000000001</v>
      </c>
      <c r="AH34" s="8">
        <v>26.366382000000002</v>
      </c>
      <c r="AI34" s="7"/>
      <c r="AJ34" s="7"/>
      <c r="AK34" s="7"/>
      <c r="AL34" s="7"/>
      <c r="AM34" s="7"/>
      <c r="AN34" s="1"/>
      <c r="AO34" s="1"/>
      <c r="AP34" s="1"/>
      <c r="AQ34" s="1"/>
      <c r="AR34" s="1"/>
      <c r="AS34" s="1"/>
      <c r="AT34" s="1"/>
      <c r="AU34" s="1"/>
      <c r="AV34" s="1"/>
      <c r="AW34" s="1"/>
      <c r="AX34" s="1"/>
      <c r="AY34" s="1"/>
    </row>
    <row r="35" spans="1:51" ht="15" x14ac:dyDescent="0.25">
      <c r="A35" s="142">
        <f>YampaRiverInflow.TotalOutflow!A35</f>
        <v>46296</v>
      </c>
      <c r="B35" s="215"/>
      <c r="C35" s="207">
        <v>11.423999999999999</v>
      </c>
      <c r="D35" s="219">
        <v>11.423999999999999</v>
      </c>
      <c r="E35" s="8">
        <v>11.836898000000001</v>
      </c>
      <c r="F35" s="8">
        <v>11.503132000000001</v>
      </c>
      <c r="G35" s="8">
        <v>12.135444000000001</v>
      </c>
      <c r="H35" s="8">
        <v>6.3876860000000004</v>
      </c>
      <c r="I35" s="8">
        <v>-7.82599</v>
      </c>
      <c r="J35" s="8">
        <v>24.362849999999998</v>
      </c>
      <c r="K35" s="8">
        <v>10.95425</v>
      </c>
      <c r="L35" s="8">
        <v>11.723360000000001</v>
      </c>
      <c r="M35" s="8">
        <v>4.6145899999999997</v>
      </c>
      <c r="N35" s="8">
        <v>6.6953500000000004</v>
      </c>
      <c r="O35" s="8">
        <v>9.5123700000000007</v>
      </c>
      <c r="P35" s="8">
        <v>-0.49925999999999998</v>
      </c>
      <c r="Q35" s="8">
        <v>18.132660000000001</v>
      </c>
      <c r="R35" s="8">
        <v>19.22006</v>
      </c>
      <c r="S35" s="8">
        <v>10.97871</v>
      </c>
      <c r="T35" s="8">
        <v>13.21185</v>
      </c>
      <c r="U35" s="8">
        <v>14.04824</v>
      </c>
      <c r="V35" s="8">
        <v>6.9533999999999994</v>
      </c>
      <c r="W35" s="8">
        <v>23.35398</v>
      </c>
      <c r="X35" s="8">
        <v>-2.8656299999999999</v>
      </c>
      <c r="Y35" s="8">
        <v>2.3012199999999998</v>
      </c>
      <c r="Z35" s="8">
        <v>14.73507</v>
      </c>
      <c r="AA35" s="8">
        <v>8.505370000000001</v>
      </c>
      <c r="AB35" s="8">
        <v>9.0830627261494108</v>
      </c>
      <c r="AC35" s="8">
        <v>-6.2740460311398598</v>
      </c>
      <c r="AD35" s="8">
        <v>25.002335616926402</v>
      </c>
      <c r="AE35" s="8">
        <v>7.7553593381164196</v>
      </c>
      <c r="AF35" s="8">
        <v>26.857120247405899</v>
      </c>
      <c r="AG35" s="8">
        <v>8.6108960000000003</v>
      </c>
      <c r="AH35" s="8">
        <v>17.934583999999997</v>
      </c>
      <c r="AI35" s="7"/>
      <c r="AJ35" s="7"/>
      <c r="AK35" s="7"/>
      <c r="AL35" s="7"/>
      <c r="AM35" s="7"/>
      <c r="AN35" s="1"/>
      <c r="AO35" s="1"/>
      <c r="AP35" s="1"/>
      <c r="AQ35" s="1"/>
      <c r="AR35" s="1"/>
      <c r="AS35" s="1"/>
      <c r="AT35" s="1"/>
      <c r="AU35" s="1"/>
      <c r="AV35" s="1"/>
      <c r="AW35" s="1"/>
      <c r="AX35" s="1"/>
      <c r="AY35" s="1"/>
    </row>
    <row r="36" spans="1:51" ht="15" x14ac:dyDescent="0.25">
      <c r="A36" s="142">
        <f>YampaRiverInflow.TotalOutflow!A36</f>
        <v>46327</v>
      </c>
      <c r="B36" s="215"/>
      <c r="C36" s="207">
        <v>5.4189999999999996</v>
      </c>
      <c r="D36" s="219">
        <v>5.4189999999999996</v>
      </c>
      <c r="E36" s="8">
        <v>12.147136</v>
      </c>
      <c r="F36" s="8">
        <v>3.6625680000000003</v>
      </c>
      <c r="G36" s="8">
        <v>15.820898000000001</v>
      </c>
      <c r="H36" s="8">
        <v>14.533392000000001</v>
      </c>
      <c r="I36" s="8">
        <v>-12.37326</v>
      </c>
      <c r="J36" s="8">
        <v>14.93168</v>
      </c>
      <c r="K36" s="8">
        <v>-5.1652700000000005</v>
      </c>
      <c r="L36" s="8">
        <v>10.395850000000001</v>
      </c>
      <c r="M36" s="8">
        <v>4.0648400000000002</v>
      </c>
      <c r="N36" s="8">
        <v>3.5380700000000003</v>
      </c>
      <c r="O36" s="8">
        <v>7.5272700000000006</v>
      </c>
      <c r="P36" s="8">
        <v>13.11669</v>
      </c>
      <c r="Q36" s="8">
        <v>15.47784</v>
      </c>
      <c r="R36" s="8">
        <v>21.893450000000001</v>
      </c>
      <c r="S36" s="8">
        <v>12.1463</v>
      </c>
      <c r="T36" s="8">
        <v>8.651209999999999</v>
      </c>
      <c r="U36" s="8">
        <v>9.7618099999999988</v>
      </c>
      <c r="V36" s="8">
        <v>16.488720000000001</v>
      </c>
      <c r="W36" s="8">
        <v>4.6226700000000003</v>
      </c>
      <c r="X36" s="8">
        <v>5.9689499999999995</v>
      </c>
      <c r="Y36" s="8">
        <v>-1.0023</v>
      </c>
      <c r="Z36" s="8">
        <v>2.8529</v>
      </c>
      <c r="AA36" s="8">
        <v>5.8924399999999997</v>
      </c>
      <c r="AB36" s="8">
        <v>3.9897065276040999</v>
      </c>
      <c r="AC36" s="8">
        <v>-11.4351155371894</v>
      </c>
      <c r="AD36" s="8">
        <v>6.3263246300834401</v>
      </c>
      <c r="AE36" s="8">
        <v>3.8446132224799099</v>
      </c>
      <c r="AF36" s="8">
        <v>10.148976943471901</v>
      </c>
      <c r="AG36" s="8">
        <v>8.991363999999999</v>
      </c>
      <c r="AH36" s="8">
        <v>10.960080000000001</v>
      </c>
      <c r="AI36" s="7"/>
      <c r="AJ36" s="7"/>
      <c r="AK36" s="7"/>
      <c r="AL36" s="7"/>
      <c r="AM36" s="7"/>
      <c r="AN36" s="1"/>
      <c r="AO36" s="1"/>
      <c r="AP36" s="1"/>
      <c r="AQ36" s="1"/>
      <c r="AR36" s="1"/>
      <c r="AS36" s="1"/>
      <c r="AT36" s="1"/>
      <c r="AU36" s="1"/>
      <c r="AV36" s="1"/>
      <c r="AW36" s="1"/>
      <c r="AX36" s="1"/>
      <c r="AY36" s="1"/>
    </row>
    <row r="37" spans="1:51" ht="15" x14ac:dyDescent="0.25">
      <c r="A37" s="142">
        <f>YampaRiverInflow.TotalOutflow!A37</f>
        <v>46357</v>
      </c>
      <c r="B37" s="215"/>
      <c r="C37" s="207">
        <v>4.62</v>
      </c>
      <c r="D37" s="219">
        <v>4.62</v>
      </c>
      <c r="E37" s="8">
        <v>11.927992</v>
      </c>
      <c r="F37" s="8">
        <v>18.697578</v>
      </c>
      <c r="G37" s="8">
        <v>16.272072000000001</v>
      </c>
      <c r="H37" s="8">
        <v>6.2282960000000003</v>
      </c>
      <c r="I37" s="8">
        <v>-16.238409999999998</v>
      </c>
      <c r="J37" s="8">
        <v>12.00187</v>
      </c>
      <c r="K37" s="8">
        <v>6.5915499999999998</v>
      </c>
      <c r="L37" s="8">
        <v>12.228569999999999</v>
      </c>
      <c r="M37" s="8">
        <v>1.01868</v>
      </c>
      <c r="N37" s="8">
        <v>6.6875100000000005</v>
      </c>
      <c r="O37" s="8">
        <v>11.483219999999999</v>
      </c>
      <c r="P37" s="8">
        <v>-2.7016499999999999</v>
      </c>
      <c r="Q37" s="8">
        <v>25.948370000000001</v>
      </c>
      <c r="R37" s="8">
        <v>22.778939999999999</v>
      </c>
      <c r="S37" s="8">
        <v>11.792920000000001</v>
      </c>
      <c r="T37" s="8">
        <v>17.610810000000001</v>
      </c>
      <c r="U37" s="8">
        <v>24.307770000000001</v>
      </c>
      <c r="V37" s="8">
        <v>18.407709999999998</v>
      </c>
      <c r="W37" s="8">
        <v>2.61571</v>
      </c>
      <c r="X37" s="8">
        <v>-1.4079200000000001</v>
      </c>
      <c r="Y37" s="8">
        <v>-6.0315000000000003</v>
      </c>
      <c r="Z37" s="8">
        <v>15.691600000000001</v>
      </c>
      <c r="AA37" s="8">
        <v>6.0872700000000002</v>
      </c>
      <c r="AB37" s="8">
        <v>14.668721902282002</v>
      </c>
      <c r="AC37" s="8">
        <v>-6.0504652876024405</v>
      </c>
      <c r="AD37" s="8">
        <v>3.9440781003643801</v>
      </c>
      <c r="AE37" s="8">
        <v>5.96184380284366</v>
      </c>
      <c r="AF37" s="8">
        <v>-3.3022761146438002</v>
      </c>
      <c r="AG37" s="8">
        <v>16.566911999999999</v>
      </c>
      <c r="AH37" s="8">
        <v>23.606604000000004</v>
      </c>
      <c r="AI37" s="7"/>
      <c r="AJ37" s="7"/>
      <c r="AK37" s="7"/>
      <c r="AL37" s="7"/>
      <c r="AM37" s="7"/>
      <c r="AN37" s="1"/>
      <c r="AO37" s="1"/>
      <c r="AP37" s="1"/>
      <c r="AQ37" s="1"/>
      <c r="AR37" s="1"/>
      <c r="AS37" s="1"/>
      <c r="AT37" s="1"/>
      <c r="AU37" s="1"/>
      <c r="AV37" s="1"/>
      <c r="AW37" s="1"/>
      <c r="AX37" s="1"/>
      <c r="AY37" s="1"/>
    </row>
    <row r="38" spans="1:51" ht="15" x14ac:dyDescent="0.25">
      <c r="A38" s="142">
        <f>YampaRiverInflow.TotalOutflow!A38</f>
        <v>46388</v>
      </c>
      <c r="B38" s="215"/>
      <c r="C38" s="207">
        <v>6.1109999999999998</v>
      </c>
      <c r="D38" s="219">
        <v>6.1109999999999998</v>
      </c>
      <c r="E38" s="8">
        <v>14.084605999999999</v>
      </c>
      <c r="F38" s="8">
        <v>35.531559999999999</v>
      </c>
      <c r="G38" s="8">
        <v>11.366462</v>
      </c>
      <c r="H38" s="8">
        <v>12.906422000000001</v>
      </c>
      <c r="I38" s="8">
        <v>-12.26146</v>
      </c>
      <c r="J38" s="8">
        <v>9.9685600000000001</v>
      </c>
      <c r="K38" s="8">
        <v>3.9182399999999999</v>
      </c>
      <c r="L38" s="8">
        <v>5.2524799999999994</v>
      </c>
      <c r="M38" s="8">
        <v>0.65434000000000003</v>
      </c>
      <c r="N38" s="8">
        <v>10.38495</v>
      </c>
      <c r="O38" s="8">
        <v>14.23559</v>
      </c>
      <c r="P38" s="8">
        <v>9.8203300000000002</v>
      </c>
      <c r="Q38" s="8">
        <v>24.700430000000001</v>
      </c>
      <c r="R38" s="8">
        <v>22.069479999999999</v>
      </c>
      <c r="S38" s="8">
        <v>12.57952</v>
      </c>
      <c r="T38" s="8">
        <v>19.210369999999998</v>
      </c>
      <c r="U38" s="8">
        <v>24.414390000000001</v>
      </c>
      <c r="V38" s="8">
        <v>14.356399999999999</v>
      </c>
      <c r="W38" s="8">
        <v>-5.5168900000000001</v>
      </c>
      <c r="X38" s="8">
        <v>8.7599999999999997E-2</v>
      </c>
      <c r="Y38" s="8">
        <v>10.52117</v>
      </c>
      <c r="Z38" s="8">
        <v>15.80128</v>
      </c>
      <c r="AA38" s="8">
        <v>7.4489752076703502</v>
      </c>
      <c r="AB38" s="8">
        <v>19.8163140489265</v>
      </c>
      <c r="AC38" s="8">
        <v>0.31217231431502396</v>
      </c>
      <c r="AD38" s="8">
        <v>11.158060331372901</v>
      </c>
      <c r="AE38" s="8">
        <v>7.7495685923312703</v>
      </c>
      <c r="AF38" s="8">
        <v>16.305914000000001</v>
      </c>
      <c r="AG38" s="8">
        <v>18.317238</v>
      </c>
      <c r="AH38" s="8">
        <v>101.21908400000001</v>
      </c>
      <c r="AI38" s="7"/>
      <c r="AJ38" s="7"/>
      <c r="AK38" s="7"/>
      <c r="AL38" s="7"/>
      <c r="AM38" s="7"/>
      <c r="AN38" s="1"/>
      <c r="AO38" s="1"/>
      <c r="AP38" s="1"/>
      <c r="AQ38" s="1"/>
      <c r="AR38" s="1"/>
      <c r="AS38" s="1"/>
      <c r="AT38" s="1"/>
      <c r="AU38" s="1"/>
      <c r="AV38" s="1"/>
      <c r="AW38" s="1"/>
      <c r="AX38" s="1"/>
      <c r="AY38" s="1"/>
    </row>
    <row r="39" spans="1:51" ht="15" x14ac:dyDescent="0.25">
      <c r="A39" s="142">
        <f>YampaRiverInflow.TotalOutflow!A39</f>
        <v>46419</v>
      </c>
      <c r="B39" s="215"/>
      <c r="C39" s="207">
        <v>9.3659999999999997</v>
      </c>
      <c r="D39" s="219">
        <v>9.3659999999999997</v>
      </c>
      <c r="E39" s="8">
        <v>14.718234000000001</v>
      </c>
      <c r="F39" s="8">
        <v>33.481140000000003</v>
      </c>
      <c r="G39" s="8">
        <v>10.668854</v>
      </c>
      <c r="H39" s="8">
        <v>-2.5262600000000002</v>
      </c>
      <c r="I39" s="8">
        <v>-10.192350000000001</v>
      </c>
      <c r="J39" s="8">
        <v>6.2821099999999994</v>
      </c>
      <c r="K39" s="8">
        <v>3.13246</v>
      </c>
      <c r="L39" s="8">
        <v>4.1601400000000002</v>
      </c>
      <c r="M39" s="8">
        <v>2.8380700000000001</v>
      </c>
      <c r="N39" s="8">
        <v>9.7490100000000002</v>
      </c>
      <c r="O39" s="8">
        <v>16.001570000000001</v>
      </c>
      <c r="P39" s="8">
        <v>9.5720700000000001</v>
      </c>
      <c r="Q39" s="8">
        <v>21.740169999999999</v>
      </c>
      <c r="R39" s="8">
        <v>14.98456</v>
      </c>
      <c r="S39" s="8">
        <v>10.01197</v>
      </c>
      <c r="T39" s="8">
        <v>10.48507</v>
      </c>
      <c r="U39" s="8">
        <v>13.671299999999999</v>
      </c>
      <c r="V39" s="8">
        <v>11.7835</v>
      </c>
      <c r="W39" s="8">
        <v>1.5763499999999999</v>
      </c>
      <c r="X39" s="8">
        <v>-4.5615100000000002</v>
      </c>
      <c r="Y39" s="8">
        <v>4.3772399999999996</v>
      </c>
      <c r="Z39" s="8">
        <v>6.30464</v>
      </c>
      <c r="AA39" s="8">
        <v>4.0539722308107295</v>
      </c>
      <c r="AB39" s="8">
        <v>9.3226595036040596</v>
      </c>
      <c r="AC39" s="8">
        <v>19.796036777389201</v>
      </c>
      <c r="AD39" s="8">
        <v>11.065682646744701</v>
      </c>
      <c r="AE39" s="8">
        <v>11.6148235514056</v>
      </c>
      <c r="AF39" s="8">
        <v>19.425978000000001</v>
      </c>
      <c r="AG39" s="8">
        <v>27.521836</v>
      </c>
      <c r="AH39" s="8">
        <v>75.754664000000005</v>
      </c>
      <c r="AI39" s="7"/>
      <c r="AJ39" s="7"/>
      <c r="AK39" s="7"/>
      <c r="AL39" s="7"/>
      <c r="AM39" s="7"/>
      <c r="AN39" s="1"/>
      <c r="AO39" s="1"/>
      <c r="AP39" s="1"/>
      <c r="AQ39" s="1"/>
      <c r="AR39" s="1"/>
      <c r="AS39" s="1"/>
      <c r="AT39" s="1"/>
      <c r="AU39" s="1"/>
      <c r="AV39" s="1"/>
      <c r="AW39" s="1"/>
      <c r="AX39" s="1"/>
      <c r="AY39" s="1"/>
    </row>
    <row r="40" spans="1:51" ht="15" x14ac:dyDescent="0.25">
      <c r="A40" s="142">
        <f>YampaRiverInflow.TotalOutflow!A40</f>
        <v>46447</v>
      </c>
      <c r="B40" s="215"/>
      <c r="C40" s="207">
        <v>9.42</v>
      </c>
      <c r="D40" s="219">
        <v>9.42</v>
      </c>
      <c r="E40" s="8">
        <v>17.63081</v>
      </c>
      <c r="F40" s="8">
        <v>62.605969999999999</v>
      </c>
      <c r="G40" s="8">
        <v>-10.494788</v>
      </c>
      <c r="H40" s="8">
        <v>-5.3588699999999996</v>
      </c>
      <c r="I40" s="8">
        <v>-15.49112</v>
      </c>
      <c r="J40" s="8">
        <v>36.322969999999998</v>
      </c>
      <c r="K40" s="8">
        <v>9.210090000000001</v>
      </c>
      <c r="L40" s="8">
        <v>5.7764899999999999</v>
      </c>
      <c r="M40" s="8">
        <v>9.2872199999999996</v>
      </c>
      <c r="N40" s="8">
        <v>8.1139899999999994</v>
      </c>
      <c r="O40" s="8">
        <v>9.8301200000000009</v>
      </c>
      <c r="P40" s="8">
        <v>14.49926</v>
      </c>
      <c r="Q40" s="8">
        <v>12.03308</v>
      </c>
      <c r="R40" s="8">
        <v>4.5342399999999996</v>
      </c>
      <c r="S40" s="8">
        <v>19.332849999999997</v>
      </c>
      <c r="T40" s="8">
        <v>6.37479</v>
      </c>
      <c r="U40" s="8">
        <v>9.2942099999999996</v>
      </c>
      <c r="V40" s="8">
        <v>12.6425</v>
      </c>
      <c r="W40" s="8">
        <v>6.9273500000000006</v>
      </c>
      <c r="X40" s="8">
        <v>-7.20953</v>
      </c>
      <c r="Y40" s="8">
        <v>6.0791599999999999</v>
      </c>
      <c r="Z40" s="8">
        <v>6.5443199999999999</v>
      </c>
      <c r="AA40" s="8">
        <v>12.9016643799678</v>
      </c>
      <c r="AB40" s="8">
        <v>7.2940712366949301</v>
      </c>
      <c r="AC40" s="8">
        <v>35.068694212232302</v>
      </c>
      <c r="AD40" s="8">
        <v>6.2901128095215002</v>
      </c>
      <c r="AE40" s="8">
        <v>18.741606197686799</v>
      </c>
      <c r="AF40" s="8">
        <v>26.794340000000005</v>
      </c>
      <c r="AG40" s="8">
        <v>39.915998000000002</v>
      </c>
      <c r="AH40" s="8">
        <v>66.375816</v>
      </c>
      <c r="AI40" s="7"/>
      <c r="AJ40" s="7"/>
      <c r="AK40" s="7"/>
      <c r="AL40" s="7"/>
      <c r="AM40" s="7"/>
      <c r="AN40" s="1"/>
      <c r="AO40" s="1"/>
      <c r="AP40" s="1"/>
      <c r="AQ40" s="1"/>
      <c r="AR40" s="1"/>
      <c r="AS40" s="1"/>
      <c r="AT40" s="1"/>
      <c r="AU40" s="1"/>
      <c r="AV40" s="1"/>
      <c r="AW40" s="1"/>
      <c r="AX40" s="1"/>
      <c r="AY40" s="1"/>
    </row>
    <row r="41" spans="1:51" ht="15" x14ac:dyDescent="0.25">
      <c r="A41" s="142">
        <f>YampaRiverInflow.TotalOutflow!A41</f>
        <v>46478</v>
      </c>
      <c r="B41" s="215"/>
      <c r="C41" s="207">
        <v>14.278</v>
      </c>
      <c r="D41" s="219">
        <v>14.278</v>
      </c>
      <c r="E41" s="8">
        <v>7.7661820000000006</v>
      </c>
      <c r="F41" s="8">
        <v>14.708754000000001</v>
      </c>
      <c r="G41" s="8">
        <v>23.635946000000001</v>
      </c>
      <c r="H41" s="8">
        <v>6.8406400000000005</v>
      </c>
      <c r="I41" s="8">
        <v>-2.2138499999999999</v>
      </c>
      <c r="J41" s="8">
        <v>19.547470000000001</v>
      </c>
      <c r="K41" s="8">
        <v>11.52768</v>
      </c>
      <c r="L41" s="8">
        <v>17.343669999999999</v>
      </c>
      <c r="M41" s="8">
        <v>13.49269</v>
      </c>
      <c r="N41" s="8">
        <v>4.6643299999999996</v>
      </c>
      <c r="O41" s="8">
        <v>2.3306399999999998</v>
      </c>
      <c r="P41" s="8">
        <v>9.179590000000001</v>
      </c>
      <c r="Q41" s="8">
        <v>14.534559999999999</v>
      </c>
      <c r="R41" s="8">
        <v>4.0880400000000003</v>
      </c>
      <c r="S41" s="8">
        <v>12.77216</v>
      </c>
      <c r="T41" s="8">
        <v>7.4774700000000003</v>
      </c>
      <c r="U41" s="8">
        <v>12.525</v>
      </c>
      <c r="V41" s="8">
        <v>22.5366</v>
      </c>
      <c r="W41" s="8">
        <v>5.4246600000000003</v>
      </c>
      <c r="X41" s="8">
        <v>-1.42597</v>
      </c>
      <c r="Y41" s="8">
        <v>9.8915199999999999</v>
      </c>
      <c r="Z41" s="8">
        <v>9.72743</v>
      </c>
      <c r="AA41" s="8">
        <v>15.713943386447099</v>
      </c>
      <c r="AB41" s="8">
        <v>6.6015394221493597</v>
      </c>
      <c r="AC41" s="8">
        <v>32.830230167934701</v>
      </c>
      <c r="AD41" s="8">
        <v>14.096756611570999</v>
      </c>
      <c r="AE41" s="8">
        <v>21.908179504132999</v>
      </c>
      <c r="AF41" s="8">
        <v>18.399011999999999</v>
      </c>
      <c r="AG41" s="8">
        <v>29.763325999999999</v>
      </c>
      <c r="AH41" s="8">
        <v>41.261670000000002</v>
      </c>
      <c r="AI41" s="7"/>
      <c r="AJ41" s="7"/>
      <c r="AK41" s="7"/>
      <c r="AL41" s="7"/>
      <c r="AM41" s="7"/>
      <c r="AN41" s="1"/>
      <c r="AO41" s="1"/>
      <c r="AP41" s="1"/>
      <c r="AQ41" s="1"/>
      <c r="AR41" s="1"/>
      <c r="AS41" s="1"/>
      <c r="AT41" s="1"/>
      <c r="AU41" s="1"/>
      <c r="AV41" s="1"/>
      <c r="AW41" s="1"/>
      <c r="AX41" s="1"/>
      <c r="AY41" s="1"/>
    </row>
    <row r="42" spans="1:51" ht="15" x14ac:dyDescent="0.25">
      <c r="A42" s="142">
        <f>YampaRiverInflow.TotalOutflow!A42</f>
        <v>46508</v>
      </c>
      <c r="B42" s="215"/>
      <c r="C42" s="207">
        <v>19.844000000000001</v>
      </c>
      <c r="D42" s="219">
        <v>19.844000000000001</v>
      </c>
      <c r="E42" s="8">
        <v>9.5716059999999992</v>
      </c>
      <c r="F42" s="8">
        <v>29.325434000000005</v>
      </c>
      <c r="G42" s="8">
        <v>5.5503300000000007</v>
      </c>
      <c r="H42" s="8">
        <v>8.0619300000000003</v>
      </c>
      <c r="I42" s="8">
        <v>-4.66012</v>
      </c>
      <c r="J42" s="8">
        <v>9.683209999999999</v>
      </c>
      <c r="K42" s="8">
        <v>23.337949999999999</v>
      </c>
      <c r="L42" s="8">
        <v>11.09249</v>
      </c>
      <c r="M42" s="8">
        <v>14.89179</v>
      </c>
      <c r="N42" s="8">
        <v>9.6852700000000009</v>
      </c>
      <c r="O42" s="8">
        <v>5.5847100000000003</v>
      </c>
      <c r="P42" s="8">
        <v>4.1686000000000005</v>
      </c>
      <c r="Q42" s="8">
        <v>14.016170000000001</v>
      </c>
      <c r="R42" s="8">
        <v>5.02379</v>
      </c>
      <c r="S42" s="8">
        <v>16.882990000000003</v>
      </c>
      <c r="T42" s="8">
        <v>3.9549799999999999</v>
      </c>
      <c r="U42" s="8">
        <v>10.53945</v>
      </c>
      <c r="V42" s="8">
        <v>19.5229</v>
      </c>
      <c r="W42" s="8">
        <v>4.9721899999999994</v>
      </c>
      <c r="X42" s="8">
        <v>1.2309300000000001</v>
      </c>
      <c r="Y42" s="8">
        <v>4.9847600000000005</v>
      </c>
      <c r="Z42" s="8">
        <v>9.3964200000000009</v>
      </c>
      <c r="AA42" s="8">
        <v>9.2539210713396098</v>
      </c>
      <c r="AB42" s="8">
        <v>5.5819525592733701</v>
      </c>
      <c r="AC42" s="8">
        <v>25.107575702810699</v>
      </c>
      <c r="AD42" s="8">
        <v>32.171070661818902</v>
      </c>
      <c r="AE42" s="8">
        <v>22.140587519075002</v>
      </c>
      <c r="AF42" s="8">
        <v>9.3170699999999993</v>
      </c>
      <c r="AG42" s="8">
        <v>17.687328000000001</v>
      </c>
      <c r="AH42" s="8">
        <v>30.256135999999998</v>
      </c>
      <c r="AI42" s="7"/>
      <c r="AJ42" s="7"/>
      <c r="AK42" s="7"/>
      <c r="AL42" s="7"/>
      <c r="AM42" s="7"/>
      <c r="AN42" s="1"/>
      <c r="AO42" s="1"/>
      <c r="AP42" s="1"/>
      <c r="AQ42" s="1"/>
      <c r="AR42" s="1"/>
      <c r="AS42" s="1"/>
      <c r="AT42" s="1"/>
      <c r="AU42" s="1"/>
      <c r="AV42" s="1"/>
      <c r="AW42" s="1"/>
      <c r="AX42" s="1"/>
      <c r="AY42" s="1"/>
    </row>
    <row r="43" spans="1:51" ht="15" x14ac:dyDescent="0.25">
      <c r="A43" s="142">
        <f>YampaRiverInflow.TotalOutflow!A43</f>
        <v>46539</v>
      </c>
      <c r="B43" s="215"/>
      <c r="C43" s="207">
        <v>16.762</v>
      </c>
      <c r="D43" s="219">
        <v>16.762</v>
      </c>
      <c r="E43" s="8">
        <v>-1.180104</v>
      </c>
      <c r="F43" s="8">
        <v>16.706314000000003</v>
      </c>
      <c r="G43" s="8">
        <v>1.3633040000000001</v>
      </c>
      <c r="H43" s="8">
        <v>-0.79383999999999999</v>
      </c>
      <c r="I43" s="8">
        <v>-23.251810000000003</v>
      </c>
      <c r="J43" s="8">
        <v>12.69872</v>
      </c>
      <c r="K43" s="8">
        <v>19.039000000000001</v>
      </c>
      <c r="L43" s="8">
        <v>6.8687700000000005</v>
      </c>
      <c r="M43" s="8">
        <v>14.246139999999999</v>
      </c>
      <c r="N43" s="8">
        <v>18.845080000000003</v>
      </c>
      <c r="O43" s="8">
        <v>7.4909099999999995</v>
      </c>
      <c r="P43" s="8">
        <v>13.8124</v>
      </c>
      <c r="Q43" s="8">
        <v>24.775919999999999</v>
      </c>
      <c r="R43" s="8">
        <v>9.7531100000000013</v>
      </c>
      <c r="S43" s="8">
        <v>18.740459999999999</v>
      </c>
      <c r="T43" s="8">
        <v>5.9942099999999998</v>
      </c>
      <c r="U43" s="8">
        <v>10.93661</v>
      </c>
      <c r="V43" s="8">
        <v>14.07673</v>
      </c>
      <c r="W43" s="8">
        <v>3.54962</v>
      </c>
      <c r="X43" s="8">
        <v>6.4226899999999993</v>
      </c>
      <c r="Y43" s="8">
        <v>10.59356</v>
      </c>
      <c r="Z43" s="8">
        <v>1.32226</v>
      </c>
      <c r="AA43" s="8">
        <v>6.9610190102487604</v>
      </c>
      <c r="AB43" s="8">
        <v>13.6235045447941</v>
      </c>
      <c r="AC43" s="8">
        <v>21.1430438016537</v>
      </c>
      <c r="AD43" s="8">
        <v>42.150180575868696</v>
      </c>
      <c r="AE43" s="8">
        <v>13.4754590082651</v>
      </c>
      <c r="AF43" s="8">
        <v>19.542680000000001</v>
      </c>
      <c r="AG43" s="8">
        <v>1.2684000000000002</v>
      </c>
      <c r="AH43" s="8">
        <v>4.9412060000000002</v>
      </c>
      <c r="AI43" s="7"/>
      <c r="AJ43" s="7"/>
      <c r="AK43" s="7"/>
      <c r="AL43" s="7"/>
      <c r="AM43" s="7"/>
      <c r="AN43" s="1"/>
      <c r="AO43" s="1"/>
      <c r="AP43" s="1"/>
      <c r="AQ43" s="1"/>
      <c r="AR43" s="1"/>
      <c r="AS43" s="1"/>
      <c r="AT43" s="1"/>
      <c r="AU43" s="1"/>
      <c r="AV43" s="1"/>
      <c r="AW43" s="1"/>
      <c r="AX43" s="1"/>
      <c r="AY43" s="1"/>
    </row>
    <row r="44" spans="1:51" ht="15" x14ac:dyDescent="0.25">
      <c r="A44" s="142">
        <f>YampaRiverInflow.TotalOutflow!A44</f>
        <v>46569</v>
      </c>
      <c r="B44" s="215"/>
      <c r="C44" s="207">
        <v>14.776</v>
      </c>
      <c r="D44" s="219">
        <v>14.776</v>
      </c>
      <c r="E44" s="8">
        <v>8.0089059999999996</v>
      </c>
      <c r="F44" s="8">
        <v>20.697440000000004</v>
      </c>
      <c r="G44" s="8">
        <v>17.755964000000002</v>
      </c>
      <c r="H44" s="8">
        <v>11.63293</v>
      </c>
      <c r="I44" s="8">
        <v>-12.476629999999998</v>
      </c>
      <c r="J44" s="8">
        <v>23.625509999999998</v>
      </c>
      <c r="K44" s="8">
        <v>20.54889</v>
      </c>
      <c r="L44" s="8">
        <v>8.319090000000001</v>
      </c>
      <c r="M44" s="8">
        <v>20.105460000000001</v>
      </c>
      <c r="N44" s="8">
        <v>19.50067</v>
      </c>
      <c r="O44" s="8">
        <v>8.3446700000000007</v>
      </c>
      <c r="P44" s="8">
        <v>18.455950000000001</v>
      </c>
      <c r="Q44" s="8">
        <v>31.79073</v>
      </c>
      <c r="R44" s="8">
        <v>14.55987</v>
      </c>
      <c r="S44" s="8">
        <v>21.886839999999999</v>
      </c>
      <c r="T44" s="8">
        <v>25.583909999999999</v>
      </c>
      <c r="U44" s="8">
        <v>21.074020000000001</v>
      </c>
      <c r="V44" s="8">
        <v>18.544400000000003</v>
      </c>
      <c r="W44" s="8">
        <v>6.5901300000000003</v>
      </c>
      <c r="X44" s="8">
        <v>14.91146</v>
      </c>
      <c r="Y44" s="8">
        <v>14.38373</v>
      </c>
      <c r="Z44" s="8">
        <v>27.614090000000001</v>
      </c>
      <c r="AA44" s="8">
        <v>12.5574148766291</v>
      </c>
      <c r="AB44" s="8">
        <v>24.781192150480202</v>
      </c>
      <c r="AC44" s="8">
        <v>16.943357023537999</v>
      </c>
      <c r="AD44" s="8">
        <v>39.1588780983151</v>
      </c>
      <c r="AE44" s="8">
        <v>23.713968098447001</v>
      </c>
      <c r="AF44" s="8">
        <v>3.5028120000000005</v>
      </c>
      <c r="AG44" s="8">
        <v>15.702810000000001</v>
      </c>
      <c r="AH44" s="8">
        <v>2.0310160000000002</v>
      </c>
      <c r="AI44" s="7"/>
      <c r="AJ44" s="7"/>
      <c r="AK44" s="7"/>
      <c r="AL44" s="7"/>
      <c r="AM44" s="7"/>
      <c r="AN44" s="1"/>
      <c r="AO44" s="1"/>
      <c r="AP44" s="1"/>
      <c r="AQ44" s="1"/>
      <c r="AR44" s="1"/>
      <c r="AS44" s="1"/>
      <c r="AT44" s="1"/>
      <c r="AU44" s="1"/>
      <c r="AV44" s="1"/>
      <c r="AW44" s="1"/>
      <c r="AX44" s="1"/>
      <c r="AY44" s="1"/>
    </row>
    <row r="45" spans="1:51" ht="15" x14ac:dyDescent="0.25">
      <c r="A45" s="142">
        <f>YampaRiverInflow.TotalOutflow!A45</f>
        <v>46600</v>
      </c>
      <c r="B45" s="215"/>
      <c r="C45" s="207">
        <v>12.721</v>
      </c>
      <c r="D45" s="219">
        <v>12.721</v>
      </c>
      <c r="E45" s="8">
        <v>11.451958000000001</v>
      </c>
      <c r="F45" s="8">
        <v>20.660824000000002</v>
      </c>
      <c r="G45" s="8">
        <v>13.796706</v>
      </c>
      <c r="H45" s="8">
        <v>9.7706299999999988</v>
      </c>
      <c r="I45" s="8">
        <v>7.4435000000000002</v>
      </c>
      <c r="J45" s="8">
        <v>20.504860000000001</v>
      </c>
      <c r="K45" s="8">
        <v>22.135639999999999</v>
      </c>
      <c r="L45" s="8">
        <v>5.2130799999999997</v>
      </c>
      <c r="M45" s="8">
        <v>14.802440000000001</v>
      </c>
      <c r="N45" s="8">
        <v>21.94164</v>
      </c>
      <c r="O45" s="8">
        <v>8.4181799999999996</v>
      </c>
      <c r="P45" s="8">
        <v>21.659500000000001</v>
      </c>
      <c r="Q45" s="8">
        <v>35.8294</v>
      </c>
      <c r="R45" s="8">
        <v>14.210139999999999</v>
      </c>
      <c r="S45" s="8">
        <v>24.195160000000001</v>
      </c>
      <c r="T45" s="8">
        <v>26.496269999999999</v>
      </c>
      <c r="U45" s="8">
        <v>24.024999999999999</v>
      </c>
      <c r="V45" s="8">
        <v>22.344560000000001</v>
      </c>
      <c r="W45" s="8">
        <v>9.8739599999999985</v>
      </c>
      <c r="X45" s="8">
        <v>13.84548</v>
      </c>
      <c r="Y45" s="8">
        <v>16.93469</v>
      </c>
      <c r="Z45" s="8">
        <v>14.48996</v>
      </c>
      <c r="AA45" s="8">
        <v>14.623601239406</v>
      </c>
      <c r="AB45" s="8">
        <v>29.351938843042298</v>
      </c>
      <c r="AC45" s="8">
        <v>10.6373367791084</v>
      </c>
      <c r="AD45" s="8">
        <v>32.4739838860175</v>
      </c>
      <c r="AE45" s="8">
        <v>32.289258266844001</v>
      </c>
      <c r="AF45" s="8">
        <v>21.988620000000001</v>
      </c>
      <c r="AG45" s="8">
        <v>28.766426000000003</v>
      </c>
      <c r="AH45" s="8">
        <v>19.739957999999998</v>
      </c>
      <c r="AI45" s="7"/>
      <c r="AJ45" s="7"/>
      <c r="AK45" s="7"/>
      <c r="AL45" s="7"/>
      <c r="AM45" s="7"/>
      <c r="AN45" s="1"/>
      <c r="AO45" s="1"/>
      <c r="AP45" s="1"/>
      <c r="AQ45" s="1"/>
      <c r="AR45" s="1"/>
      <c r="AS45" s="1"/>
      <c r="AT45" s="1"/>
      <c r="AU45" s="1"/>
      <c r="AV45" s="1"/>
      <c r="AW45" s="1"/>
      <c r="AX45" s="1"/>
      <c r="AY45" s="1"/>
    </row>
    <row r="46" spans="1:51" ht="15" x14ac:dyDescent="0.25">
      <c r="A46" s="142">
        <f>YampaRiverInflow.TotalOutflow!A46</f>
        <v>46631</v>
      </c>
      <c r="B46" s="215"/>
      <c r="C46" s="207">
        <v>12.266</v>
      </c>
      <c r="D46" s="219">
        <v>12.266</v>
      </c>
      <c r="E46" s="8">
        <v>14.914582000000003</v>
      </c>
      <c r="F46" s="8">
        <v>14.839589999999999</v>
      </c>
      <c r="G46" s="8">
        <v>10.647540000000001</v>
      </c>
      <c r="H46" s="8">
        <v>-6.0112700000000006</v>
      </c>
      <c r="I46" s="8">
        <v>19.914009999999998</v>
      </c>
      <c r="J46" s="8">
        <v>13.555149999999999</v>
      </c>
      <c r="K46" s="8">
        <v>15.397549999999999</v>
      </c>
      <c r="L46" s="8">
        <v>7.1036899999999994</v>
      </c>
      <c r="M46" s="8">
        <v>8.6973899999999986</v>
      </c>
      <c r="N46" s="8">
        <v>11.841569999999999</v>
      </c>
      <c r="O46" s="8">
        <v>3.6388400000000001</v>
      </c>
      <c r="P46" s="8">
        <v>18.084299999999999</v>
      </c>
      <c r="Q46" s="8">
        <v>24.926950000000001</v>
      </c>
      <c r="R46" s="8">
        <v>13.032249999999999</v>
      </c>
      <c r="S46" s="8">
        <v>14.707469999999999</v>
      </c>
      <c r="T46" s="8">
        <v>15.101129999999999</v>
      </c>
      <c r="U46" s="8">
        <v>9.3519199999999998</v>
      </c>
      <c r="V46" s="8">
        <v>35.037589999999994</v>
      </c>
      <c r="W46" s="8">
        <v>-2.8639899999999998</v>
      </c>
      <c r="X46" s="8">
        <v>6.7481800000000005</v>
      </c>
      <c r="Y46" s="8">
        <v>15.02529</v>
      </c>
      <c r="Z46" s="8">
        <v>11.451879999999999</v>
      </c>
      <c r="AA46" s="8">
        <v>13.1848636376867</v>
      </c>
      <c r="AB46" s="8">
        <v>8.3238249586783297</v>
      </c>
      <c r="AC46" s="8">
        <v>19.8346958697528</v>
      </c>
      <c r="AD46" s="8">
        <v>16.409711323636998</v>
      </c>
      <c r="AE46" s="8">
        <v>25.7866844641329</v>
      </c>
      <c r="AF46" s="8">
        <v>21.500264000000001</v>
      </c>
      <c r="AG46" s="8">
        <v>26.366382000000002</v>
      </c>
      <c r="AH46" s="8">
        <v>15.737406</v>
      </c>
      <c r="AI46" s="7"/>
      <c r="AJ46" s="7"/>
      <c r="AK46" s="7"/>
      <c r="AL46" s="7"/>
      <c r="AM46" s="7"/>
      <c r="AN46" s="1"/>
      <c r="AO46" s="1"/>
      <c r="AP46" s="1"/>
      <c r="AQ46" s="1"/>
      <c r="AR46" s="1"/>
      <c r="AS46" s="1"/>
      <c r="AT46" s="1"/>
      <c r="AU46" s="1"/>
      <c r="AV46" s="1"/>
      <c r="AW46" s="1"/>
      <c r="AX46" s="1"/>
      <c r="AY46" s="1"/>
    </row>
    <row r="47" spans="1:51" ht="15" x14ac:dyDescent="0.25">
      <c r="A47" s="142">
        <f>YampaRiverInflow.TotalOutflow!A47</f>
        <v>46661</v>
      </c>
      <c r="B47" s="215"/>
      <c r="C47" s="207">
        <v>11.423999999999999</v>
      </c>
      <c r="D47" s="219">
        <v>11.423999999999999</v>
      </c>
      <c r="E47" s="8">
        <v>11.503132000000001</v>
      </c>
      <c r="F47" s="8">
        <v>12.135444000000001</v>
      </c>
      <c r="G47" s="8">
        <v>6.3876860000000004</v>
      </c>
      <c r="H47" s="8">
        <v>-7.82599</v>
      </c>
      <c r="I47" s="8">
        <v>24.362849999999998</v>
      </c>
      <c r="J47" s="8">
        <v>10.95425</v>
      </c>
      <c r="K47" s="8">
        <v>11.723360000000001</v>
      </c>
      <c r="L47" s="8">
        <v>4.6145899999999997</v>
      </c>
      <c r="M47" s="8">
        <v>6.6953500000000004</v>
      </c>
      <c r="N47" s="8">
        <v>9.5123700000000007</v>
      </c>
      <c r="O47" s="8">
        <v>-0.49925999999999998</v>
      </c>
      <c r="P47" s="8">
        <v>18.132660000000001</v>
      </c>
      <c r="Q47" s="8">
        <v>19.22006</v>
      </c>
      <c r="R47" s="8">
        <v>10.97871</v>
      </c>
      <c r="S47" s="8">
        <v>13.21185</v>
      </c>
      <c r="T47" s="8">
        <v>14.04824</v>
      </c>
      <c r="U47" s="8">
        <v>6.9533999999999994</v>
      </c>
      <c r="V47" s="8">
        <v>23.35398</v>
      </c>
      <c r="W47" s="8">
        <v>-2.8656299999999999</v>
      </c>
      <c r="X47" s="8">
        <v>2.3012199999999998</v>
      </c>
      <c r="Y47" s="8">
        <v>14.73507</v>
      </c>
      <c r="Z47" s="8">
        <v>8.505370000000001</v>
      </c>
      <c r="AA47" s="8">
        <v>9.0830627261494108</v>
      </c>
      <c r="AB47" s="8">
        <v>-6.2740460311398598</v>
      </c>
      <c r="AC47" s="8">
        <v>25.002335616926402</v>
      </c>
      <c r="AD47" s="8">
        <v>7.7553593381164196</v>
      </c>
      <c r="AE47" s="8">
        <v>26.857120247405899</v>
      </c>
      <c r="AF47" s="8">
        <v>8.6108960000000003</v>
      </c>
      <c r="AG47" s="8">
        <v>17.934583999999997</v>
      </c>
      <c r="AH47" s="8">
        <v>11.836898000000001</v>
      </c>
      <c r="AI47" s="7"/>
      <c r="AJ47" s="7"/>
      <c r="AK47" s="7"/>
      <c r="AL47" s="7"/>
      <c r="AM47" s="7"/>
      <c r="AN47" s="1"/>
      <c r="AO47" s="1"/>
      <c r="AP47" s="1"/>
      <c r="AQ47" s="1"/>
      <c r="AR47" s="1"/>
      <c r="AS47" s="1"/>
      <c r="AT47" s="1"/>
      <c r="AU47" s="1"/>
      <c r="AV47" s="1"/>
      <c r="AW47" s="1"/>
      <c r="AX47" s="1"/>
      <c r="AY47" s="1"/>
    </row>
    <row r="48" spans="1:51" ht="15" x14ac:dyDescent="0.25">
      <c r="A48" s="142">
        <f>YampaRiverInflow.TotalOutflow!A48</f>
        <v>46692</v>
      </c>
      <c r="B48" s="215"/>
      <c r="C48" s="207">
        <v>5.4189999999999996</v>
      </c>
      <c r="D48" s="219">
        <v>5.4189999999999996</v>
      </c>
      <c r="E48" s="8">
        <v>3.6625680000000003</v>
      </c>
      <c r="F48" s="8">
        <v>15.820898000000001</v>
      </c>
      <c r="G48" s="8">
        <v>14.533392000000001</v>
      </c>
      <c r="H48" s="8">
        <v>-12.37326</v>
      </c>
      <c r="I48" s="8">
        <v>14.93168</v>
      </c>
      <c r="J48" s="8">
        <v>-5.1652700000000005</v>
      </c>
      <c r="K48" s="8">
        <v>10.395850000000001</v>
      </c>
      <c r="L48" s="8">
        <v>4.0648400000000002</v>
      </c>
      <c r="M48" s="8">
        <v>3.5380700000000003</v>
      </c>
      <c r="N48" s="8">
        <v>7.5272700000000006</v>
      </c>
      <c r="O48" s="8">
        <v>13.11669</v>
      </c>
      <c r="P48" s="8">
        <v>15.47784</v>
      </c>
      <c r="Q48" s="8">
        <v>21.893450000000001</v>
      </c>
      <c r="R48" s="8">
        <v>12.1463</v>
      </c>
      <c r="S48" s="8">
        <v>8.651209999999999</v>
      </c>
      <c r="T48" s="8">
        <v>9.7618099999999988</v>
      </c>
      <c r="U48" s="8">
        <v>16.488720000000001</v>
      </c>
      <c r="V48" s="8">
        <v>4.6226700000000003</v>
      </c>
      <c r="W48" s="8">
        <v>5.9689499999999995</v>
      </c>
      <c r="X48" s="8">
        <v>-1.0023</v>
      </c>
      <c r="Y48" s="8">
        <v>2.8529</v>
      </c>
      <c r="Z48" s="8">
        <v>5.8924399999999997</v>
      </c>
      <c r="AA48" s="8">
        <v>3.9897065276040999</v>
      </c>
      <c r="AB48" s="8">
        <v>-11.4351155371894</v>
      </c>
      <c r="AC48" s="8">
        <v>6.3263246300834401</v>
      </c>
      <c r="AD48" s="8">
        <v>3.8446132224799099</v>
      </c>
      <c r="AE48" s="8">
        <v>10.148976943471901</v>
      </c>
      <c r="AF48" s="8">
        <v>8.991363999999999</v>
      </c>
      <c r="AG48" s="8">
        <v>10.960080000000001</v>
      </c>
      <c r="AH48" s="8">
        <v>12.147136</v>
      </c>
      <c r="AI48" s="7"/>
      <c r="AJ48" s="7"/>
      <c r="AK48" s="7"/>
      <c r="AL48" s="7"/>
      <c r="AM48" s="7"/>
      <c r="AN48" s="1"/>
      <c r="AO48" s="1"/>
      <c r="AP48" s="1"/>
      <c r="AQ48" s="1"/>
      <c r="AR48" s="1"/>
      <c r="AS48" s="1"/>
      <c r="AT48" s="1"/>
      <c r="AU48" s="1"/>
      <c r="AV48" s="1"/>
      <c r="AW48" s="1"/>
      <c r="AX48" s="1"/>
      <c r="AY48" s="1"/>
    </row>
    <row r="49" spans="1:1005" ht="15" x14ac:dyDescent="0.25">
      <c r="A49" s="142">
        <f>YampaRiverInflow.TotalOutflow!A49</f>
        <v>46722</v>
      </c>
      <c r="B49" s="215"/>
      <c r="C49" s="207">
        <v>4.62</v>
      </c>
      <c r="D49" s="219">
        <v>4.62</v>
      </c>
      <c r="E49" s="8">
        <v>18.697578</v>
      </c>
      <c r="F49" s="8">
        <v>16.272072000000001</v>
      </c>
      <c r="G49" s="8">
        <v>6.2282960000000003</v>
      </c>
      <c r="H49" s="8">
        <v>-16.238409999999998</v>
      </c>
      <c r="I49" s="8">
        <v>12.00187</v>
      </c>
      <c r="J49" s="8">
        <v>6.5915499999999998</v>
      </c>
      <c r="K49" s="8">
        <v>12.228569999999999</v>
      </c>
      <c r="L49" s="8">
        <v>1.01868</v>
      </c>
      <c r="M49" s="8">
        <v>6.6875100000000005</v>
      </c>
      <c r="N49" s="8">
        <v>11.483219999999999</v>
      </c>
      <c r="O49" s="8">
        <v>-2.7016499999999999</v>
      </c>
      <c r="P49" s="8">
        <v>25.948370000000001</v>
      </c>
      <c r="Q49" s="8">
        <v>22.778939999999999</v>
      </c>
      <c r="R49" s="8">
        <v>11.792920000000001</v>
      </c>
      <c r="S49" s="8">
        <v>17.610810000000001</v>
      </c>
      <c r="T49" s="8">
        <v>24.307770000000001</v>
      </c>
      <c r="U49" s="8">
        <v>18.407709999999998</v>
      </c>
      <c r="V49" s="8">
        <v>2.61571</v>
      </c>
      <c r="W49" s="8">
        <v>-1.4079200000000001</v>
      </c>
      <c r="X49" s="8">
        <v>-6.0315000000000003</v>
      </c>
      <c r="Y49" s="8">
        <v>15.691600000000001</v>
      </c>
      <c r="Z49" s="8">
        <v>6.0872700000000002</v>
      </c>
      <c r="AA49" s="8">
        <v>14.668721902282002</v>
      </c>
      <c r="AB49" s="8">
        <v>-6.0504652876024405</v>
      </c>
      <c r="AC49" s="8">
        <v>3.9440781003643801</v>
      </c>
      <c r="AD49" s="8">
        <v>5.96184380284366</v>
      </c>
      <c r="AE49" s="8">
        <v>-3.3022761146438002</v>
      </c>
      <c r="AF49" s="8">
        <v>16.566911999999999</v>
      </c>
      <c r="AG49" s="8">
        <v>23.606604000000004</v>
      </c>
      <c r="AH49" s="8">
        <v>11.927992</v>
      </c>
      <c r="AI49" s="7"/>
      <c r="AJ49" s="7"/>
      <c r="AK49" s="7"/>
      <c r="AL49" s="7"/>
      <c r="AM49" s="7"/>
      <c r="AN49" s="1"/>
      <c r="AO49" s="1"/>
      <c r="AP49" s="1"/>
      <c r="AQ49" s="1"/>
      <c r="AR49" s="1"/>
      <c r="AS49" s="1"/>
      <c r="AT49" s="1"/>
      <c r="AU49" s="1"/>
      <c r="AV49" s="1"/>
      <c r="AW49" s="1"/>
      <c r="AX49" s="1"/>
      <c r="AY49" s="1"/>
    </row>
    <row r="50" spans="1:1005" ht="15" x14ac:dyDescent="0.25">
      <c r="A50" s="142">
        <f>YampaRiverInflow.TotalOutflow!A50</f>
        <v>46753</v>
      </c>
      <c r="B50" s="215"/>
      <c r="C50" s="207">
        <v>6.1109999999999998</v>
      </c>
      <c r="D50" s="219">
        <v>6.1109999999999998</v>
      </c>
      <c r="E50" s="8">
        <v>35.531559999999999</v>
      </c>
      <c r="F50" s="8">
        <v>11.366462</v>
      </c>
      <c r="G50" s="8">
        <v>12.906422000000001</v>
      </c>
      <c r="H50" s="8">
        <v>-12.26146</v>
      </c>
      <c r="I50" s="8">
        <v>9.9685600000000001</v>
      </c>
      <c r="J50" s="8">
        <v>3.9182399999999999</v>
      </c>
      <c r="K50" s="8">
        <v>5.2524799999999994</v>
      </c>
      <c r="L50" s="8">
        <v>0.65434000000000003</v>
      </c>
      <c r="M50" s="8">
        <v>10.38495</v>
      </c>
      <c r="N50" s="8">
        <v>14.23559</v>
      </c>
      <c r="O50" s="8">
        <v>9.8203300000000002</v>
      </c>
      <c r="P50" s="8">
        <v>24.700430000000001</v>
      </c>
      <c r="Q50" s="8">
        <v>22.069479999999999</v>
      </c>
      <c r="R50" s="8">
        <v>12.57952</v>
      </c>
      <c r="S50" s="8">
        <v>19.210369999999998</v>
      </c>
      <c r="T50" s="8">
        <v>24.414390000000001</v>
      </c>
      <c r="U50" s="8">
        <v>14.356399999999999</v>
      </c>
      <c r="V50" s="8">
        <v>-5.5168900000000001</v>
      </c>
      <c r="W50" s="8">
        <v>8.7599999999999997E-2</v>
      </c>
      <c r="X50" s="8">
        <v>10.52117</v>
      </c>
      <c r="Y50" s="8">
        <v>15.80128</v>
      </c>
      <c r="Z50" s="8">
        <v>7.4489752076703502</v>
      </c>
      <c r="AA50" s="8">
        <v>19.8163140489265</v>
      </c>
      <c r="AB50" s="8">
        <v>0.31217231431502396</v>
      </c>
      <c r="AC50" s="8">
        <v>11.158060331372901</v>
      </c>
      <c r="AD50" s="8">
        <v>7.7495685923312703</v>
      </c>
      <c r="AE50" s="8">
        <v>16.305914000000001</v>
      </c>
      <c r="AF50" s="8">
        <v>18.317238</v>
      </c>
      <c r="AG50" s="8">
        <v>101.21908400000001</v>
      </c>
      <c r="AH50" s="8">
        <v>14.084605999999999</v>
      </c>
      <c r="AI50" s="7"/>
      <c r="AJ50" s="7"/>
      <c r="AK50" s="7"/>
      <c r="AL50" s="7"/>
      <c r="AM50" s="7"/>
      <c r="AN50" s="1"/>
      <c r="AO50" s="1"/>
      <c r="AP50" s="1"/>
      <c r="AQ50" s="1"/>
      <c r="AR50" s="1"/>
      <c r="AS50" s="1"/>
      <c r="AT50" s="1"/>
      <c r="AU50" s="1"/>
      <c r="AV50" s="1"/>
      <c r="AW50" s="1"/>
      <c r="AX50" s="1"/>
      <c r="AY50" s="1"/>
    </row>
    <row r="51" spans="1:1005" ht="15" x14ac:dyDescent="0.25">
      <c r="A51" s="142">
        <f>YampaRiverInflow.TotalOutflow!A51</f>
        <v>46784</v>
      </c>
      <c r="B51" s="215"/>
      <c r="C51" s="207">
        <v>9.3659999999999997</v>
      </c>
      <c r="D51" s="219">
        <v>9.3659999999999997</v>
      </c>
      <c r="E51" s="8">
        <v>33.481140000000003</v>
      </c>
      <c r="F51" s="8">
        <v>10.668854</v>
      </c>
      <c r="G51" s="8">
        <v>-2.5262600000000002</v>
      </c>
      <c r="H51" s="8">
        <v>-10.192350000000001</v>
      </c>
      <c r="I51" s="8">
        <v>6.2821099999999994</v>
      </c>
      <c r="J51" s="8">
        <v>3.13246</v>
      </c>
      <c r="K51" s="8">
        <v>4.1601400000000002</v>
      </c>
      <c r="L51" s="8">
        <v>2.8380700000000001</v>
      </c>
      <c r="M51" s="8">
        <v>9.7490100000000002</v>
      </c>
      <c r="N51" s="8">
        <v>16.001570000000001</v>
      </c>
      <c r="O51" s="8">
        <v>9.5720700000000001</v>
      </c>
      <c r="P51" s="8">
        <v>21.740169999999999</v>
      </c>
      <c r="Q51" s="8">
        <v>14.98456</v>
      </c>
      <c r="R51" s="8">
        <v>10.01197</v>
      </c>
      <c r="S51" s="8">
        <v>10.48507</v>
      </c>
      <c r="T51" s="8">
        <v>13.671299999999999</v>
      </c>
      <c r="U51" s="8">
        <v>11.7835</v>
      </c>
      <c r="V51" s="8">
        <v>1.5763499999999999</v>
      </c>
      <c r="W51" s="8">
        <v>-4.5615100000000002</v>
      </c>
      <c r="X51" s="8">
        <v>4.3772399999999996</v>
      </c>
      <c r="Y51" s="8">
        <v>6.30464</v>
      </c>
      <c r="Z51" s="8">
        <v>4.0539722308107295</v>
      </c>
      <c r="AA51" s="8">
        <v>9.3226595036040596</v>
      </c>
      <c r="AB51" s="8">
        <v>19.796036777389201</v>
      </c>
      <c r="AC51" s="8">
        <v>11.065682646744701</v>
      </c>
      <c r="AD51" s="8">
        <v>11.6148235514056</v>
      </c>
      <c r="AE51" s="8">
        <v>19.425978000000001</v>
      </c>
      <c r="AF51" s="8">
        <v>27.521836</v>
      </c>
      <c r="AG51" s="8">
        <v>75.754664000000005</v>
      </c>
      <c r="AH51" s="8">
        <v>14.718234000000001</v>
      </c>
      <c r="AI51" s="7"/>
      <c r="AJ51" s="7"/>
      <c r="AK51" s="7"/>
      <c r="AL51" s="7"/>
      <c r="AM51" s="7"/>
      <c r="AN51" s="1"/>
      <c r="AO51" s="1"/>
      <c r="AP51" s="1"/>
      <c r="AQ51" s="1"/>
      <c r="AR51" s="1"/>
      <c r="AS51" s="1"/>
      <c r="AT51" s="1"/>
      <c r="AU51" s="1"/>
      <c r="AV51" s="1"/>
      <c r="AW51" s="1"/>
      <c r="AX51" s="1"/>
      <c r="AY51" s="1"/>
    </row>
    <row r="52" spans="1:1005" ht="15" x14ac:dyDescent="0.25">
      <c r="A52" s="142">
        <f>YampaRiverInflow.TotalOutflow!A52</f>
        <v>46813</v>
      </c>
      <c r="B52" s="215"/>
      <c r="C52" s="207">
        <v>9.42</v>
      </c>
      <c r="D52" s="219">
        <v>9.42</v>
      </c>
      <c r="E52" s="8">
        <v>62.605969999999999</v>
      </c>
      <c r="F52" s="8">
        <v>-10.494788</v>
      </c>
      <c r="G52" s="8">
        <v>-5.3588699999999996</v>
      </c>
      <c r="H52" s="8">
        <v>-15.49112</v>
      </c>
      <c r="I52" s="8">
        <v>36.322969999999998</v>
      </c>
      <c r="J52" s="8">
        <v>9.210090000000001</v>
      </c>
      <c r="K52" s="8">
        <v>5.7764899999999999</v>
      </c>
      <c r="L52" s="8">
        <v>9.2872199999999996</v>
      </c>
      <c r="M52" s="8">
        <v>8.1139899999999994</v>
      </c>
      <c r="N52" s="8">
        <v>9.8301200000000009</v>
      </c>
      <c r="O52" s="8">
        <v>14.49926</v>
      </c>
      <c r="P52" s="8">
        <v>12.03308</v>
      </c>
      <c r="Q52" s="8">
        <v>4.5342399999999996</v>
      </c>
      <c r="R52" s="8">
        <v>19.332849999999997</v>
      </c>
      <c r="S52" s="8">
        <v>6.37479</v>
      </c>
      <c r="T52" s="8">
        <v>9.2942099999999996</v>
      </c>
      <c r="U52" s="8">
        <v>12.6425</v>
      </c>
      <c r="V52" s="8">
        <v>6.9273500000000006</v>
      </c>
      <c r="W52" s="8">
        <v>-7.20953</v>
      </c>
      <c r="X52" s="8">
        <v>6.0791599999999999</v>
      </c>
      <c r="Y52" s="8">
        <v>6.5443199999999999</v>
      </c>
      <c r="Z52" s="8">
        <v>12.9016643799678</v>
      </c>
      <c r="AA52" s="8">
        <v>7.2940712366949301</v>
      </c>
      <c r="AB52" s="8">
        <v>35.068694212232302</v>
      </c>
      <c r="AC52" s="8">
        <v>6.2901128095215002</v>
      </c>
      <c r="AD52" s="8">
        <v>18.741606197686799</v>
      </c>
      <c r="AE52" s="8">
        <v>26.794340000000005</v>
      </c>
      <c r="AF52" s="8">
        <v>39.915998000000002</v>
      </c>
      <c r="AG52" s="8">
        <v>66.375816</v>
      </c>
      <c r="AH52" s="8">
        <v>17.63081</v>
      </c>
      <c r="AI52" s="7"/>
      <c r="AJ52" s="7"/>
      <c r="AK52" s="7"/>
      <c r="AL52" s="7"/>
      <c r="AM52" s="7"/>
      <c r="AN52" s="1"/>
      <c r="AO52" s="1"/>
      <c r="AP52" s="1"/>
      <c r="AQ52" s="1"/>
      <c r="AR52" s="1"/>
      <c r="AS52" s="1"/>
      <c r="AT52" s="1"/>
      <c r="AU52" s="1"/>
      <c r="AV52" s="1"/>
      <c r="AW52" s="1"/>
      <c r="AX52" s="1"/>
      <c r="AY52" s="1"/>
    </row>
    <row r="53" spans="1:1005" ht="15" x14ac:dyDescent="0.25">
      <c r="A53" s="142">
        <f>YampaRiverInflow.TotalOutflow!A53</f>
        <v>46844</v>
      </c>
      <c r="B53" s="215"/>
      <c r="C53" s="207">
        <v>14.278</v>
      </c>
      <c r="D53" s="219">
        <v>14.278</v>
      </c>
      <c r="E53" s="8">
        <v>14.708754000000001</v>
      </c>
      <c r="F53" s="8">
        <v>23.635946000000001</v>
      </c>
      <c r="G53" s="8">
        <v>6.8406400000000005</v>
      </c>
      <c r="H53" s="8">
        <v>-2.2138499999999999</v>
      </c>
      <c r="I53" s="8">
        <v>19.547470000000001</v>
      </c>
      <c r="J53" s="8">
        <v>11.52768</v>
      </c>
      <c r="K53" s="8">
        <v>17.343669999999999</v>
      </c>
      <c r="L53" s="8">
        <v>13.49269</v>
      </c>
      <c r="M53" s="8">
        <v>4.6643299999999996</v>
      </c>
      <c r="N53" s="8">
        <v>2.3306399999999998</v>
      </c>
      <c r="O53" s="8">
        <v>9.179590000000001</v>
      </c>
      <c r="P53" s="8">
        <v>14.534559999999999</v>
      </c>
      <c r="Q53" s="8">
        <v>4.0880400000000003</v>
      </c>
      <c r="R53" s="8">
        <v>12.77216</v>
      </c>
      <c r="S53" s="8">
        <v>7.4774700000000003</v>
      </c>
      <c r="T53" s="8">
        <v>12.525</v>
      </c>
      <c r="U53" s="8">
        <v>22.5366</v>
      </c>
      <c r="V53" s="8">
        <v>5.4246600000000003</v>
      </c>
      <c r="W53" s="8">
        <v>-1.42597</v>
      </c>
      <c r="X53" s="8">
        <v>9.8915199999999999</v>
      </c>
      <c r="Y53" s="8">
        <v>9.72743</v>
      </c>
      <c r="Z53" s="8">
        <v>15.713943386447099</v>
      </c>
      <c r="AA53" s="8">
        <v>6.6015394221493597</v>
      </c>
      <c r="AB53" s="8">
        <v>32.830230167934701</v>
      </c>
      <c r="AC53" s="8">
        <v>14.096756611570999</v>
      </c>
      <c r="AD53" s="8">
        <v>21.908179504132999</v>
      </c>
      <c r="AE53" s="8">
        <v>18.399011999999999</v>
      </c>
      <c r="AF53" s="8">
        <v>29.763325999999999</v>
      </c>
      <c r="AG53" s="8">
        <v>41.261670000000002</v>
      </c>
      <c r="AH53" s="8">
        <v>7.7661820000000006</v>
      </c>
      <c r="AI53" s="7"/>
      <c r="AJ53" s="7"/>
      <c r="AK53" s="7"/>
      <c r="AL53" s="7"/>
      <c r="AM53" s="7"/>
      <c r="AN53" s="1"/>
      <c r="AO53" s="1"/>
      <c r="AP53" s="1"/>
      <c r="AQ53" s="1"/>
      <c r="AR53" s="1"/>
      <c r="AS53" s="1"/>
      <c r="AT53" s="1"/>
      <c r="AU53" s="1"/>
      <c r="AV53" s="1"/>
      <c r="AW53" s="1"/>
      <c r="AX53" s="1"/>
      <c r="AY53" s="1"/>
    </row>
    <row r="54" spans="1:1005" ht="15" x14ac:dyDescent="0.25">
      <c r="A54" s="142">
        <f>YampaRiverInflow.TotalOutflow!A54</f>
        <v>46874</v>
      </c>
      <c r="B54" s="215"/>
      <c r="C54" s="207">
        <v>19.844000000000001</v>
      </c>
      <c r="D54" s="219">
        <v>19.844000000000001</v>
      </c>
      <c r="E54" s="8">
        <v>29.325434000000005</v>
      </c>
      <c r="F54" s="8">
        <v>5.5503300000000007</v>
      </c>
      <c r="G54" s="8">
        <v>8.0619300000000003</v>
      </c>
      <c r="H54" s="8">
        <v>-4.66012</v>
      </c>
      <c r="I54" s="8">
        <v>9.683209999999999</v>
      </c>
      <c r="J54" s="8">
        <v>23.337949999999999</v>
      </c>
      <c r="K54" s="8">
        <v>11.09249</v>
      </c>
      <c r="L54" s="8">
        <v>14.89179</v>
      </c>
      <c r="M54" s="8">
        <v>9.6852700000000009</v>
      </c>
      <c r="N54" s="8">
        <v>5.5847100000000003</v>
      </c>
      <c r="O54" s="8">
        <v>4.1686000000000005</v>
      </c>
      <c r="P54" s="8">
        <v>14.016170000000001</v>
      </c>
      <c r="Q54" s="8">
        <v>5.02379</v>
      </c>
      <c r="R54" s="8">
        <v>16.882990000000003</v>
      </c>
      <c r="S54" s="8">
        <v>3.9549799999999999</v>
      </c>
      <c r="T54" s="8">
        <v>10.53945</v>
      </c>
      <c r="U54" s="8">
        <v>19.5229</v>
      </c>
      <c r="V54" s="8">
        <v>4.9721899999999994</v>
      </c>
      <c r="W54" s="8">
        <v>1.2309300000000001</v>
      </c>
      <c r="X54" s="8">
        <v>4.9847600000000005</v>
      </c>
      <c r="Y54" s="8">
        <v>9.3964200000000009</v>
      </c>
      <c r="Z54" s="8">
        <v>9.2539210713396098</v>
      </c>
      <c r="AA54" s="8">
        <v>5.5819525592733701</v>
      </c>
      <c r="AB54" s="8">
        <v>25.107575702810699</v>
      </c>
      <c r="AC54" s="8">
        <v>32.171070661818902</v>
      </c>
      <c r="AD54" s="8">
        <v>22.140587519075002</v>
      </c>
      <c r="AE54" s="8">
        <v>9.3170699999999993</v>
      </c>
      <c r="AF54" s="8">
        <v>17.687328000000001</v>
      </c>
      <c r="AG54" s="8">
        <v>30.256135999999998</v>
      </c>
      <c r="AH54" s="8">
        <v>9.5716059999999992</v>
      </c>
      <c r="AI54" s="7"/>
      <c r="AJ54" s="7"/>
      <c r="AK54" s="7"/>
      <c r="AL54" s="7"/>
      <c r="AM54" s="7"/>
      <c r="AN54" s="1"/>
      <c r="AO54" s="1"/>
      <c r="AP54" s="1"/>
      <c r="AQ54" s="1"/>
      <c r="AR54" s="1"/>
      <c r="AS54" s="1"/>
      <c r="AT54" s="1"/>
      <c r="AU54" s="1"/>
      <c r="AV54" s="1"/>
      <c r="AW54" s="1"/>
      <c r="AX54" s="1"/>
      <c r="AY54" s="1"/>
    </row>
    <row r="55" spans="1:1005" ht="15" x14ac:dyDescent="0.25">
      <c r="A55" s="142">
        <f>YampaRiverInflow.TotalOutflow!A55</f>
        <v>46905</v>
      </c>
      <c r="B55" s="215"/>
      <c r="C55" s="207">
        <v>16.762</v>
      </c>
      <c r="D55" s="219">
        <v>16.762</v>
      </c>
      <c r="E55" s="8">
        <v>16.706314000000003</v>
      </c>
      <c r="F55" s="8">
        <v>1.3633040000000001</v>
      </c>
      <c r="G55" s="8">
        <v>-0.79383999999999999</v>
      </c>
      <c r="H55" s="8">
        <v>-23.251810000000003</v>
      </c>
      <c r="I55" s="8">
        <v>12.69872</v>
      </c>
      <c r="J55" s="8">
        <v>19.039000000000001</v>
      </c>
      <c r="K55" s="8">
        <v>6.8687700000000005</v>
      </c>
      <c r="L55" s="8">
        <v>14.246139999999999</v>
      </c>
      <c r="M55" s="8">
        <v>18.845080000000003</v>
      </c>
      <c r="N55" s="8">
        <v>7.4909099999999995</v>
      </c>
      <c r="O55" s="8">
        <v>13.8124</v>
      </c>
      <c r="P55" s="8">
        <v>24.775919999999999</v>
      </c>
      <c r="Q55" s="8">
        <v>9.7531100000000013</v>
      </c>
      <c r="R55" s="8">
        <v>18.740459999999999</v>
      </c>
      <c r="S55" s="8">
        <v>5.9942099999999998</v>
      </c>
      <c r="T55" s="8">
        <v>10.93661</v>
      </c>
      <c r="U55" s="8">
        <v>14.07673</v>
      </c>
      <c r="V55" s="8">
        <v>3.54962</v>
      </c>
      <c r="W55" s="8">
        <v>6.4226899999999993</v>
      </c>
      <c r="X55" s="8">
        <v>10.59356</v>
      </c>
      <c r="Y55" s="8">
        <v>1.32226</v>
      </c>
      <c r="Z55" s="8">
        <v>6.9610190102487604</v>
      </c>
      <c r="AA55" s="8">
        <v>13.6235045447941</v>
      </c>
      <c r="AB55" s="8">
        <v>21.1430438016537</v>
      </c>
      <c r="AC55" s="8">
        <v>42.150180575868696</v>
      </c>
      <c r="AD55" s="8">
        <v>13.4754590082651</v>
      </c>
      <c r="AE55" s="8">
        <v>19.542680000000001</v>
      </c>
      <c r="AF55" s="8">
        <v>1.2684000000000002</v>
      </c>
      <c r="AG55" s="8">
        <v>4.9412060000000002</v>
      </c>
      <c r="AH55" s="8">
        <v>-1.180104</v>
      </c>
      <c r="AI55" s="7"/>
      <c r="AJ55" s="7"/>
      <c r="AK55" s="7"/>
      <c r="AL55" s="7"/>
      <c r="AM55" s="7"/>
      <c r="AN55" s="1"/>
      <c r="AO55" s="1"/>
      <c r="AP55" s="1"/>
      <c r="AQ55" s="1"/>
      <c r="AR55" s="1"/>
      <c r="AS55" s="1"/>
      <c r="AT55" s="1"/>
      <c r="AU55" s="1"/>
      <c r="AV55" s="1"/>
      <c r="AW55" s="1"/>
      <c r="AX55" s="1"/>
      <c r="AY55" s="1"/>
    </row>
    <row r="56" spans="1:1005" ht="15" x14ac:dyDescent="0.25">
      <c r="A56" s="142">
        <f>YampaRiverInflow.TotalOutflow!A56</f>
        <v>46935</v>
      </c>
      <c r="B56" s="215"/>
      <c r="C56" s="207">
        <v>14.776</v>
      </c>
      <c r="D56" s="219">
        <v>14.776</v>
      </c>
      <c r="E56" s="8">
        <v>20.697440000000004</v>
      </c>
      <c r="F56" s="8">
        <v>17.755964000000002</v>
      </c>
      <c r="G56" s="8">
        <v>11.63293</v>
      </c>
      <c r="H56" s="8">
        <v>-12.476629999999998</v>
      </c>
      <c r="I56" s="8">
        <v>23.625509999999998</v>
      </c>
      <c r="J56" s="8">
        <v>20.54889</v>
      </c>
      <c r="K56" s="8">
        <v>8.319090000000001</v>
      </c>
      <c r="L56" s="8">
        <v>20.105460000000001</v>
      </c>
      <c r="M56" s="8">
        <v>19.50067</v>
      </c>
      <c r="N56" s="8">
        <v>8.3446700000000007</v>
      </c>
      <c r="O56" s="8">
        <v>18.455950000000001</v>
      </c>
      <c r="P56" s="8">
        <v>31.79073</v>
      </c>
      <c r="Q56" s="8">
        <v>14.55987</v>
      </c>
      <c r="R56" s="8">
        <v>21.886839999999999</v>
      </c>
      <c r="S56" s="8">
        <v>25.583909999999999</v>
      </c>
      <c r="T56" s="8">
        <v>21.074020000000001</v>
      </c>
      <c r="U56" s="8">
        <v>18.544400000000003</v>
      </c>
      <c r="V56" s="8">
        <v>6.5901300000000003</v>
      </c>
      <c r="W56" s="8">
        <v>14.91146</v>
      </c>
      <c r="X56" s="8">
        <v>14.38373</v>
      </c>
      <c r="Y56" s="8">
        <v>27.614090000000001</v>
      </c>
      <c r="Z56" s="8">
        <v>12.5574148766291</v>
      </c>
      <c r="AA56" s="8">
        <v>24.781192150480202</v>
      </c>
      <c r="AB56" s="8">
        <v>16.943357023537999</v>
      </c>
      <c r="AC56" s="8">
        <v>39.1588780983151</v>
      </c>
      <c r="AD56" s="8">
        <v>23.713968098447001</v>
      </c>
      <c r="AE56" s="8">
        <v>3.5028120000000005</v>
      </c>
      <c r="AF56" s="8">
        <v>15.702810000000001</v>
      </c>
      <c r="AG56" s="8">
        <v>2.0310160000000002</v>
      </c>
      <c r="AH56" s="8">
        <v>8.0089059999999996</v>
      </c>
      <c r="AI56" s="7"/>
      <c r="AJ56" s="7"/>
      <c r="AK56" s="7"/>
      <c r="AL56" s="7"/>
      <c r="AM56" s="7"/>
      <c r="AN56" s="1"/>
      <c r="AO56" s="1"/>
      <c r="AP56" s="1"/>
      <c r="AQ56" s="1"/>
      <c r="AR56" s="1"/>
      <c r="AS56" s="1"/>
      <c r="AT56" s="1"/>
      <c r="AU56" s="1"/>
      <c r="AV56" s="1"/>
      <c r="AW56" s="1"/>
      <c r="AX56" s="1"/>
      <c r="AY56" s="1"/>
    </row>
    <row r="57" spans="1:1005" ht="15" x14ac:dyDescent="0.25">
      <c r="A57" s="142">
        <f>YampaRiverInflow.TotalOutflow!A57</f>
        <v>46966</v>
      </c>
      <c r="B57" s="215"/>
      <c r="C57" s="207">
        <v>12.721</v>
      </c>
      <c r="D57" s="219">
        <v>12.721</v>
      </c>
      <c r="E57" s="8">
        <v>20.660824000000002</v>
      </c>
      <c r="F57" s="8">
        <v>13.796706</v>
      </c>
      <c r="G57" s="8">
        <v>9.7706299999999988</v>
      </c>
      <c r="H57" s="8">
        <v>7.4435000000000002</v>
      </c>
      <c r="I57" s="8">
        <v>20.504860000000001</v>
      </c>
      <c r="J57" s="8">
        <v>22.135639999999999</v>
      </c>
      <c r="K57" s="8">
        <v>5.2130799999999997</v>
      </c>
      <c r="L57" s="8">
        <v>14.802440000000001</v>
      </c>
      <c r="M57" s="8">
        <v>21.94164</v>
      </c>
      <c r="N57" s="8">
        <v>8.4181799999999996</v>
      </c>
      <c r="O57" s="8">
        <v>21.659500000000001</v>
      </c>
      <c r="P57" s="8">
        <v>35.8294</v>
      </c>
      <c r="Q57" s="8">
        <v>14.210139999999999</v>
      </c>
      <c r="R57" s="8">
        <v>24.195160000000001</v>
      </c>
      <c r="S57" s="8">
        <v>26.496269999999999</v>
      </c>
      <c r="T57" s="8">
        <v>24.024999999999999</v>
      </c>
      <c r="U57" s="8">
        <v>22.344560000000001</v>
      </c>
      <c r="V57" s="8">
        <v>9.8739599999999985</v>
      </c>
      <c r="W57" s="8">
        <v>13.84548</v>
      </c>
      <c r="X57" s="8">
        <v>16.93469</v>
      </c>
      <c r="Y57" s="8">
        <v>14.48996</v>
      </c>
      <c r="Z57" s="8">
        <v>14.623601239406</v>
      </c>
      <c r="AA57" s="8">
        <v>29.351938843042298</v>
      </c>
      <c r="AB57" s="8">
        <v>10.6373367791084</v>
      </c>
      <c r="AC57" s="8">
        <v>32.4739838860175</v>
      </c>
      <c r="AD57" s="8">
        <v>32.289258266844001</v>
      </c>
      <c r="AE57" s="8">
        <v>21.988620000000001</v>
      </c>
      <c r="AF57" s="8">
        <v>28.766426000000003</v>
      </c>
      <c r="AG57" s="8">
        <v>19.739957999999998</v>
      </c>
      <c r="AH57" s="8">
        <v>11.451958000000001</v>
      </c>
      <c r="AI57" s="7"/>
      <c r="AJ57" s="7"/>
      <c r="AK57" s="7"/>
      <c r="AL57" s="7"/>
      <c r="AM57" s="7"/>
      <c r="AN57" s="1"/>
      <c r="AO57" s="1"/>
      <c r="AP57" s="1"/>
      <c r="AQ57" s="1"/>
      <c r="AR57" s="1"/>
      <c r="AS57" s="1"/>
      <c r="AT57" s="1"/>
      <c r="AU57" s="1"/>
      <c r="AV57" s="1"/>
      <c r="AW57" s="1"/>
      <c r="AX57" s="1"/>
      <c r="AY57" s="1"/>
    </row>
    <row r="58" spans="1:1005" ht="15" x14ac:dyDescent="0.25">
      <c r="A58" s="142">
        <f>YampaRiverInflow.TotalOutflow!A58</f>
        <v>46997</v>
      </c>
      <c r="B58" s="215"/>
      <c r="C58" s="207">
        <v>12.266</v>
      </c>
      <c r="D58" s="219">
        <v>12.266</v>
      </c>
      <c r="E58" s="8">
        <v>14.839589999999999</v>
      </c>
      <c r="F58" s="8">
        <v>10.647540000000001</v>
      </c>
      <c r="G58" s="8">
        <v>-6.0112700000000006</v>
      </c>
      <c r="H58" s="8">
        <v>19.914009999999998</v>
      </c>
      <c r="I58" s="8">
        <v>13.555149999999999</v>
      </c>
      <c r="J58" s="8">
        <v>15.397549999999999</v>
      </c>
      <c r="K58" s="8">
        <v>7.1036899999999994</v>
      </c>
      <c r="L58" s="8">
        <v>8.6973899999999986</v>
      </c>
      <c r="M58" s="8">
        <v>11.841569999999999</v>
      </c>
      <c r="N58" s="8">
        <v>3.6388400000000001</v>
      </c>
      <c r="O58" s="8">
        <v>18.084299999999999</v>
      </c>
      <c r="P58" s="8">
        <v>24.926950000000001</v>
      </c>
      <c r="Q58" s="8">
        <v>13.032249999999999</v>
      </c>
      <c r="R58" s="8">
        <v>14.707469999999999</v>
      </c>
      <c r="S58" s="8">
        <v>15.101129999999999</v>
      </c>
      <c r="T58" s="8">
        <v>9.3519199999999998</v>
      </c>
      <c r="U58" s="8">
        <v>35.037589999999994</v>
      </c>
      <c r="V58" s="8">
        <v>-2.8639899999999998</v>
      </c>
      <c r="W58" s="8">
        <v>6.7481800000000005</v>
      </c>
      <c r="X58" s="8">
        <v>15.02529</v>
      </c>
      <c r="Y58" s="8">
        <v>11.451879999999999</v>
      </c>
      <c r="Z58" s="8">
        <v>13.1848636376867</v>
      </c>
      <c r="AA58" s="8">
        <v>8.3238249586783297</v>
      </c>
      <c r="AB58" s="8">
        <v>19.8346958697528</v>
      </c>
      <c r="AC58" s="8">
        <v>16.409711323636998</v>
      </c>
      <c r="AD58" s="8">
        <v>25.7866844641329</v>
      </c>
      <c r="AE58" s="8">
        <v>21.500264000000001</v>
      </c>
      <c r="AF58" s="8">
        <v>26.366382000000002</v>
      </c>
      <c r="AG58" s="8">
        <v>15.737406</v>
      </c>
      <c r="AH58" s="8">
        <v>14.914582000000003</v>
      </c>
      <c r="AI58" s="7"/>
      <c r="AJ58" s="7"/>
      <c r="AK58" s="7"/>
      <c r="AL58" s="7"/>
      <c r="AM58" s="7"/>
      <c r="AN58" s="1"/>
      <c r="AO58" s="1"/>
      <c r="AP58" s="1"/>
      <c r="AQ58" s="1"/>
      <c r="AR58" s="1"/>
      <c r="AS58" s="1"/>
      <c r="AT58" s="1"/>
      <c r="AU58" s="1"/>
      <c r="AV58" s="1"/>
      <c r="AW58" s="1"/>
      <c r="AX58" s="1"/>
      <c r="AY58" s="1"/>
    </row>
    <row r="59" spans="1:1005" ht="15" x14ac:dyDescent="0.25">
      <c r="A59" s="142">
        <f>YampaRiverInflow.TotalOutflow!A59</f>
        <v>47027</v>
      </c>
      <c r="B59" s="215"/>
      <c r="C59" s="207">
        <v>11.423999999999999</v>
      </c>
      <c r="D59" s="219">
        <v>11.423999999999999</v>
      </c>
      <c r="E59" s="8">
        <v>12.135444000000001</v>
      </c>
      <c r="F59" s="8">
        <v>6.3876860000000004</v>
      </c>
      <c r="G59" s="8">
        <v>-7.82599</v>
      </c>
      <c r="H59" s="8">
        <v>24.362849999999998</v>
      </c>
      <c r="I59" s="8">
        <v>10.95425</v>
      </c>
      <c r="J59" s="8">
        <v>11.723360000000001</v>
      </c>
      <c r="K59" s="8">
        <v>4.6145899999999997</v>
      </c>
      <c r="L59" s="8">
        <v>6.6953500000000004</v>
      </c>
      <c r="M59" s="8">
        <v>9.5123700000000007</v>
      </c>
      <c r="N59" s="8">
        <v>-0.49925999999999998</v>
      </c>
      <c r="O59" s="8">
        <v>18.132660000000001</v>
      </c>
      <c r="P59" s="8">
        <v>19.22006</v>
      </c>
      <c r="Q59" s="8">
        <v>10.97871</v>
      </c>
      <c r="R59" s="8">
        <v>13.21185</v>
      </c>
      <c r="S59" s="8">
        <v>14.04824</v>
      </c>
      <c r="T59" s="8">
        <v>6.9533999999999994</v>
      </c>
      <c r="U59" s="8">
        <v>23.35398</v>
      </c>
      <c r="V59" s="8">
        <v>-2.8656299999999999</v>
      </c>
      <c r="W59" s="8">
        <v>2.3012199999999998</v>
      </c>
      <c r="X59" s="8">
        <v>14.73507</v>
      </c>
      <c r="Y59" s="8">
        <v>8.505370000000001</v>
      </c>
      <c r="Z59" s="8">
        <v>9.0830627261494108</v>
      </c>
      <c r="AA59" s="8">
        <v>-6.2740460311398598</v>
      </c>
      <c r="AB59" s="8">
        <v>25.002335616926402</v>
      </c>
      <c r="AC59" s="8">
        <v>7.7553593381164196</v>
      </c>
      <c r="AD59" s="8">
        <v>26.857120247405899</v>
      </c>
      <c r="AE59" s="8">
        <v>8.6108960000000003</v>
      </c>
      <c r="AF59" s="8">
        <v>17.934583999999997</v>
      </c>
      <c r="AG59" s="8">
        <v>11.836898000000001</v>
      </c>
      <c r="AH59" s="8">
        <v>11.503132000000001</v>
      </c>
      <c r="AI59" s="7"/>
      <c r="AJ59" s="7"/>
      <c r="AK59" s="7"/>
      <c r="AL59" s="7"/>
      <c r="AM59" s="7"/>
      <c r="AN59" s="1"/>
      <c r="AO59" s="1"/>
      <c r="AP59" s="1"/>
      <c r="AQ59" s="1"/>
      <c r="AR59" s="1"/>
      <c r="AS59" s="1"/>
      <c r="AT59" s="1"/>
      <c r="AU59" s="1"/>
      <c r="AV59" s="1"/>
      <c r="AW59" s="1"/>
      <c r="AX59" s="1"/>
      <c r="AY59" s="1"/>
    </row>
    <row r="60" spans="1:1005" ht="15" x14ac:dyDescent="0.25">
      <c r="A60" s="142">
        <f>YampaRiverInflow.TotalOutflow!A60</f>
        <v>47058</v>
      </c>
      <c r="B60" s="215"/>
      <c r="C60" s="207">
        <v>5.4189999999999996</v>
      </c>
      <c r="D60" s="219">
        <v>5.4189999999999996</v>
      </c>
      <c r="E60" s="8">
        <v>15.820898000000001</v>
      </c>
      <c r="F60" s="8">
        <v>14.533392000000001</v>
      </c>
      <c r="G60" s="8">
        <v>-12.37326</v>
      </c>
      <c r="H60" s="8">
        <v>14.93168</v>
      </c>
      <c r="I60" s="8">
        <v>-5.1652700000000005</v>
      </c>
      <c r="J60" s="8">
        <v>10.395850000000001</v>
      </c>
      <c r="K60" s="8">
        <v>4.0648400000000002</v>
      </c>
      <c r="L60" s="8">
        <v>3.5380700000000003</v>
      </c>
      <c r="M60" s="8">
        <v>7.5272700000000006</v>
      </c>
      <c r="N60" s="8">
        <v>13.11669</v>
      </c>
      <c r="O60" s="8">
        <v>15.47784</v>
      </c>
      <c r="P60" s="8">
        <v>21.893450000000001</v>
      </c>
      <c r="Q60" s="8">
        <v>12.1463</v>
      </c>
      <c r="R60" s="8">
        <v>8.651209999999999</v>
      </c>
      <c r="S60" s="8">
        <v>9.7618099999999988</v>
      </c>
      <c r="T60" s="8">
        <v>16.488720000000001</v>
      </c>
      <c r="U60" s="8">
        <v>4.6226700000000003</v>
      </c>
      <c r="V60" s="8">
        <v>5.9689499999999995</v>
      </c>
      <c r="W60" s="8">
        <v>-1.0023</v>
      </c>
      <c r="X60" s="8">
        <v>2.8529</v>
      </c>
      <c r="Y60" s="8">
        <v>5.8924399999999997</v>
      </c>
      <c r="Z60" s="8">
        <v>3.9897065276040999</v>
      </c>
      <c r="AA60" s="8">
        <v>-11.4351155371894</v>
      </c>
      <c r="AB60" s="8">
        <v>6.3263246300834401</v>
      </c>
      <c r="AC60" s="8">
        <v>3.8446132224799099</v>
      </c>
      <c r="AD60" s="8">
        <v>10.148976943471901</v>
      </c>
      <c r="AE60" s="8">
        <v>8.991363999999999</v>
      </c>
      <c r="AF60" s="8">
        <v>10.960080000000001</v>
      </c>
      <c r="AG60" s="8">
        <v>12.147136</v>
      </c>
      <c r="AH60" s="8">
        <v>3.6625680000000003</v>
      </c>
      <c r="AI60" s="7"/>
      <c r="AJ60" s="7"/>
      <c r="AK60" s="7"/>
      <c r="AL60" s="7"/>
      <c r="AM60" s="7"/>
      <c r="AN60" s="1"/>
      <c r="AO60" s="1"/>
      <c r="AP60" s="1"/>
      <c r="AQ60" s="1"/>
      <c r="AR60" s="1"/>
      <c r="AS60" s="1"/>
      <c r="AT60" s="1"/>
      <c r="AU60" s="1"/>
      <c r="AV60" s="1"/>
      <c r="AW60" s="1"/>
      <c r="AX60" s="1"/>
      <c r="AY60" s="1"/>
    </row>
    <row r="61" spans="1:1005" ht="15" x14ac:dyDescent="0.25">
      <c r="A61" s="142">
        <f>YampaRiverInflow.TotalOutflow!A61</f>
        <v>47088</v>
      </c>
      <c r="B61" s="215"/>
      <c r="C61" s="207">
        <v>4.62</v>
      </c>
      <c r="D61" s="219">
        <v>4.62</v>
      </c>
      <c r="E61" s="8">
        <v>16.272072000000001</v>
      </c>
      <c r="F61" s="8">
        <v>6.2282960000000003</v>
      </c>
      <c r="G61" s="8">
        <v>-16.238409999999998</v>
      </c>
      <c r="H61" s="8">
        <v>12.00187</v>
      </c>
      <c r="I61" s="8">
        <v>6.5915499999999998</v>
      </c>
      <c r="J61" s="8">
        <v>12.228569999999999</v>
      </c>
      <c r="K61" s="8">
        <v>1.01868</v>
      </c>
      <c r="L61" s="8">
        <v>6.6875100000000005</v>
      </c>
      <c r="M61" s="8">
        <v>11.483219999999999</v>
      </c>
      <c r="N61" s="8">
        <v>-2.7016499999999999</v>
      </c>
      <c r="O61" s="8">
        <v>25.948370000000001</v>
      </c>
      <c r="P61" s="8">
        <v>22.778939999999999</v>
      </c>
      <c r="Q61" s="8">
        <v>11.792920000000001</v>
      </c>
      <c r="R61" s="8">
        <v>17.610810000000001</v>
      </c>
      <c r="S61" s="8">
        <v>24.307770000000001</v>
      </c>
      <c r="T61" s="8">
        <v>18.407709999999998</v>
      </c>
      <c r="U61" s="8">
        <v>2.61571</v>
      </c>
      <c r="V61" s="8">
        <v>-1.4079200000000001</v>
      </c>
      <c r="W61" s="8">
        <v>-6.0315000000000003</v>
      </c>
      <c r="X61" s="8">
        <v>15.691600000000001</v>
      </c>
      <c r="Y61" s="8">
        <v>6.0872700000000002</v>
      </c>
      <c r="Z61" s="8">
        <v>14.668721902282002</v>
      </c>
      <c r="AA61" s="8">
        <v>-6.0504652876024405</v>
      </c>
      <c r="AB61" s="8">
        <v>3.9440781003643801</v>
      </c>
      <c r="AC61" s="8">
        <v>5.96184380284366</v>
      </c>
      <c r="AD61" s="8">
        <v>-3.3022761146438002</v>
      </c>
      <c r="AE61" s="8">
        <v>16.566911999999999</v>
      </c>
      <c r="AF61" s="8">
        <v>23.606604000000004</v>
      </c>
      <c r="AG61" s="8">
        <v>11.927992</v>
      </c>
      <c r="AH61" s="8">
        <v>18.697578</v>
      </c>
      <c r="AI61" s="7"/>
      <c r="AJ61" s="7"/>
      <c r="AK61" s="7"/>
      <c r="AL61" s="7"/>
      <c r="AM61" s="7"/>
      <c r="AN61" s="1"/>
      <c r="AO61" s="1"/>
      <c r="AP61" s="1"/>
      <c r="AQ61" s="1"/>
      <c r="AR61" s="1"/>
      <c r="AS61" s="1"/>
      <c r="AT61" s="1"/>
      <c r="AU61" s="1"/>
      <c r="AV61" s="1"/>
      <c r="AW61" s="1"/>
      <c r="AX61" s="1"/>
      <c r="AY61" s="1"/>
    </row>
    <row r="62" spans="1:1005" ht="15" x14ac:dyDescent="0.25">
      <c r="A62" s="142">
        <f>YampaRiverInflow.TotalOutflow!A62</f>
        <v>47119</v>
      </c>
      <c r="B62" s="215"/>
      <c r="C62" s="207">
        <v>6.1109999999999998</v>
      </c>
      <c r="D62" s="219">
        <v>6.1109999999999998</v>
      </c>
      <c r="E62" s="8">
        <v>11.366462</v>
      </c>
      <c r="F62" s="8">
        <v>12.906422000000001</v>
      </c>
      <c r="G62" s="8">
        <v>-12.26146</v>
      </c>
      <c r="H62" s="8">
        <v>9.9685600000000001</v>
      </c>
      <c r="I62" s="8">
        <v>3.9182399999999999</v>
      </c>
      <c r="J62" s="8">
        <v>5.2524799999999994</v>
      </c>
      <c r="K62" s="8">
        <v>0.65434000000000003</v>
      </c>
      <c r="L62" s="8">
        <v>10.38495</v>
      </c>
      <c r="M62" s="8">
        <v>14.23559</v>
      </c>
      <c r="N62" s="8">
        <v>9.8203300000000002</v>
      </c>
      <c r="O62" s="8">
        <v>24.700430000000001</v>
      </c>
      <c r="P62" s="8">
        <v>22.069479999999999</v>
      </c>
      <c r="Q62" s="8">
        <v>12.57952</v>
      </c>
      <c r="R62" s="8">
        <v>19.210369999999998</v>
      </c>
      <c r="S62" s="8">
        <v>24.414390000000001</v>
      </c>
      <c r="T62" s="8">
        <v>14.356399999999999</v>
      </c>
      <c r="U62" s="8">
        <v>-5.5168900000000001</v>
      </c>
      <c r="V62" s="8">
        <v>8.7599999999999997E-2</v>
      </c>
      <c r="W62" s="8">
        <v>10.52117</v>
      </c>
      <c r="X62" s="8">
        <v>15.80128</v>
      </c>
      <c r="Y62" s="8">
        <v>7.4489752076703502</v>
      </c>
      <c r="Z62" s="8">
        <v>19.8163140489265</v>
      </c>
      <c r="AA62" s="8">
        <v>0.31217231431502396</v>
      </c>
      <c r="AB62" s="8">
        <v>11.158060331372901</v>
      </c>
      <c r="AC62" s="8">
        <v>7.7495685923312703</v>
      </c>
      <c r="AD62" s="8">
        <v>16.305914000000001</v>
      </c>
      <c r="AE62" s="8">
        <v>18.317238</v>
      </c>
      <c r="AF62" s="8">
        <v>101.21908400000001</v>
      </c>
      <c r="AG62" s="8">
        <v>14.084605999999999</v>
      </c>
      <c r="AH62" s="8">
        <v>35.531559999999999</v>
      </c>
      <c r="AI62" s="7"/>
      <c r="AJ62" s="7"/>
      <c r="AK62" s="7"/>
      <c r="AL62" s="7"/>
      <c r="AM62" s="7"/>
      <c r="AN62" s="1"/>
      <c r="AO62" s="1"/>
      <c r="AP62" s="1"/>
      <c r="AQ62" s="1"/>
      <c r="AR62" s="1"/>
      <c r="AS62" s="1"/>
      <c r="AT62" s="1"/>
      <c r="AU62" s="1"/>
      <c r="AV62" s="1"/>
      <c r="AW62" s="1"/>
      <c r="AX62" s="1"/>
      <c r="AY62" s="1"/>
    </row>
    <row r="63" spans="1:1005" ht="15" x14ac:dyDescent="0.25">
      <c r="A63" s="142">
        <f>YampaRiverInflow.TotalOutflow!A63</f>
        <v>47150</v>
      </c>
      <c r="B63" s="215"/>
      <c r="C63" s="207">
        <v>9.3659999999999997</v>
      </c>
      <c r="D63" s="219">
        <v>9.3659999999999997</v>
      </c>
      <c r="E63" s="8">
        <v>10.668854</v>
      </c>
      <c r="F63" s="8">
        <v>-2.5262600000000002</v>
      </c>
      <c r="G63" s="8">
        <v>-10.192350000000001</v>
      </c>
      <c r="H63" s="8">
        <v>6.2821099999999994</v>
      </c>
      <c r="I63" s="8">
        <v>3.13246</v>
      </c>
      <c r="J63" s="8">
        <v>4.1601400000000002</v>
      </c>
      <c r="K63" s="8">
        <v>2.8380700000000001</v>
      </c>
      <c r="L63" s="8">
        <v>9.7490100000000002</v>
      </c>
      <c r="M63" s="8">
        <v>16.001570000000001</v>
      </c>
      <c r="N63" s="8">
        <v>9.5720700000000001</v>
      </c>
      <c r="O63" s="8">
        <v>21.740169999999999</v>
      </c>
      <c r="P63" s="8">
        <v>14.98456</v>
      </c>
      <c r="Q63" s="8">
        <v>10.01197</v>
      </c>
      <c r="R63" s="8">
        <v>10.48507</v>
      </c>
      <c r="S63" s="8">
        <v>13.671299999999999</v>
      </c>
      <c r="T63" s="8">
        <v>11.7835</v>
      </c>
      <c r="U63" s="8">
        <v>1.5763499999999999</v>
      </c>
      <c r="V63" s="8">
        <v>-4.5615100000000002</v>
      </c>
      <c r="W63" s="8">
        <v>4.3772399999999996</v>
      </c>
      <c r="X63" s="8">
        <v>6.30464</v>
      </c>
      <c r="Y63" s="8">
        <v>4.0539722308107295</v>
      </c>
      <c r="Z63" s="8">
        <v>9.3226595036040596</v>
      </c>
      <c r="AA63" s="8">
        <v>19.796036777389201</v>
      </c>
      <c r="AB63" s="8">
        <v>11.065682646744701</v>
      </c>
      <c r="AC63" s="8">
        <v>11.6148235514056</v>
      </c>
      <c r="AD63" s="8">
        <v>19.425978000000001</v>
      </c>
      <c r="AE63" s="8">
        <v>27.521836</v>
      </c>
      <c r="AF63" s="8">
        <v>75.754664000000005</v>
      </c>
      <c r="AG63" s="8">
        <v>14.718234000000001</v>
      </c>
      <c r="AH63" s="8">
        <v>33.481140000000003</v>
      </c>
      <c r="AI63" s="7"/>
      <c r="AJ63" s="7"/>
      <c r="AK63" s="7"/>
      <c r="AL63" s="7"/>
      <c r="AM63" s="7"/>
      <c r="AN63" s="1"/>
      <c r="AO63" s="1"/>
      <c r="AP63" s="1"/>
      <c r="AQ63" s="1"/>
      <c r="AR63" s="1"/>
      <c r="AS63" s="1"/>
      <c r="AT63" s="1"/>
      <c r="AU63" s="1"/>
      <c r="AV63" s="1"/>
      <c r="AW63" s="1"/>
      <c r="AX63" s="1"/>
      <c r="AY63" s="1"/>
    </row>
    <row r="64" spans="1:1005" ht="15" x14ac:dyDescent="0.25">
      <c r="A64" s="142">
        <f>YampaRiverInflow.TotalOutflow!A64</f>
        <v>47178</v>
      </c>
      <c r="B64" s="215"/>
      <c r="C64" s="207">
        <v>9.42</v>
      </c>
      <c r="D64" s="219">
        <v>9.42</v>
      </c>
      <c r="E64" s="8">
        <v>-10.494788</v>
      </c>
      <c r="F64" s="8">
        <v>-5.3588699999999996</v>
      </c>
      <c r="G64" s="8">
        <v>-15.49112</v>
      </c>
      <c r="H64" s="8">
        <v>36.322969999999998</v>
      </c>
      <c r="I64" s="8">
        <v>9.210090000000001</v>
      </c>
      <c r="J64" s="8">
        <v>5.7764899999999999</v>
      </c>
      <c r="K64" s="8">
        <v>9.2872199999999996</v>
      </c>
      <c r="L64" s="8">
        <v>8.1139899999999994</v>
      </c>
      <c r="M64" s="8">
        <v>9.8301200000000009</v>
      </c>
      <c r="N64" s="8">
        <v>14.49926</v>
      </c>
      <c r="O64" s="8">
        <v>12.03308</v>
      </c>
      <c r="P64" s="8">
        <v>4.5342399999999996</v>
      </c>
      <c r="Q64" s="8">
        <v>19.332849999999997</v>
      </c>
      <c r="R64" s="8">
        <v>6.37479</v>
      </c>
      <c r="S64" s="8">
        <v>9.2942099999999996</v>
      </c>
      <c r="T64" s="8">
        <v>12.6425</v>
      </c>
      <c r="U64" s="8">
        <v>6.9273500000000006</v>
      </c>
      <c r="V64" s="8">
        <v>-7.20953</v>
      </c>
      <c r="W64" s="8">
        <v>6.0791599999999999</v>
      </c>
      <c r="X64" s="8">
        <v>6.5443199999999999</v>
      </c>
      <c r="Y64" s="8">
        <v>12.9016643799678</v>
      </c>
      <c r="Z64" s="8">
        <v>7.2940712366949301</v>
      </c>
      <c r="AA64" s="8">
        <v>35.068694212232302</v>
      </c>
      <c r="AB64" s="8">
        <v>6.2901128095215002</v>
      </c>
      <c r="AC64" s="8">
        <v>18.741606197686799</v>
      </c>
      <c r="AD64" s="8">
        <v>26.794340000000005</v>
      </c>
      <c r="AE64" s="8">
        <v>39.915998000000002</v>
      </c>
      <c r="AF64" s="8">
        <v>66.375816</v>
      </c>
      <c r="AG64" s="8">
        <v>17.63081</v>
      </c>
      <c r="AH64" s="8">
        <v>62.605969999999999</v>
      </c>
      <c r="AI64" s="7"/>
      <c r="AJ64" s="7"/>
      <c r="AK64" s="7"/>
      <c r="AL64" s="7"/>
      <c r="AM64" s="7"/>
      <c r="AN64" s="1"/>
      <c r="AO64" s="1"/>
      <c r="AP64" s="1"/>
      <c r="AQ64" s="1"/>
      <c r="AR64" s="1"/>
      <c r="AS64" s="1"/>
      <c r="AT64" s="1"/>
      <c r="AU64" s="1"/>
      <c r="AV64" s="1"/>
      <c r="AW64" s="1"/>
      <c r="AX64" s="1"/>
      <c r="AY64" s="1"/>
      <c r="ALQ64" t="e">
        <v>#N/A</v>
      </c>
    </row>
    <row r="65" spans="1:1005" ht="15" x14ac:dyDescent="0.25">
      <c r="A65" s="142">
        <f>YampaRiverInflow.TotalOutflow!A65</f>
        <v>47209</v>
      </c>
      <c r="B65" s="215"/>
      <c r="C65" s="207">
        <v>14.278</v>
      </c>
      <c r="D65" s="219">
        <v>14.278</v>
      </c>
      <c r="E65" s="8">
        <v>23.635946000000001</v>
      </c>
      <c r="F65" s="8">
        <v>6.8406400000000005</v>
      </c>
      <c r="G65" s="8">
        <v>-2.2138499999999999</v>
      </c>
      <c r="H65" s="8">
        <v>19.547470000000001</v>
      </c>
      <c r="I65" s="8">
        <v>11.52768</v>
      </c>
      <c r="J65" s="8">
        <v>17.343669999999999</v>
      </c>
      <c r="K65" s="8">
        <v>13.49269</v>
      </c>
      <c r="L65" s="8">
        <v>4.6643299999999996</v>
      </c>
      <c r="M65" s="8">
        <v>2.3306399999999998</v>
      </c>
      <c r="N65" s="8">
        <v>9.179590000000001</v>
      </c>
      <c r="O65" s="8">
        <v>14.534559999999999</v>
      </c>
      <c r="P65" s="8">
        <v>4.0880400000000003</v>
      </c>
      <c r="Q65" s="8">
        <v>12.77216</v>
      </c>
      <c r="R65" s="8">
        <v>7.4774700000000003</v>
      </c>
      <c r="S65" s="8">
        <v>12.525</v>
      </c>
      <c r="T65" s="8">
        <v>22.5366</v>
      </c>
      <c r="U65" s="8">
        <v>5.4246600000000003</v>
      </c>
      <c r="V65" s="8">
        <v>-1.42597</v>
      </c>
      <c r="W65" s="8">
        <v>9.8915199999999999</v>
      </c>
      <c r="X65" s="8">
        <v>9.72743</v>
      </c>
      <c r="Y65" s="8">
        <v>15.713943386447099</v>
      </c>
      <c r="Z65" s="8">
        <v>6.6015394221493597</v>
      </c>
      <c r="AA65" s="8">
        <v>32.830230167934701</v>
      </c>
      <c r="AB65" s="8">
        <v>14.096756611570999</v>
      </c>
      <c r="AC65" s="8">
        <v>21.908179504132999</v>
      </c>
      <c r="AD65" s="8">
        <v>18.399011999999999</v>
      </c>
      <c r="AE65" s="8">
        <v>29.763325999999999</v>
      </c>
      <c r="AF65" s="8">
        <v>41.261670000000002</v>
      </c>
      <c r="AG65" s="8">
        <v>7.7661820000000006</v>
      </c>
      <c r="AH65" s="8">
        <v>14.708754000000001</v>
      </c>
      <c r="AI65" s="7"/>
      <c r="AJ65" s="7"/>
      <c r="AK65" s="7"/>
      <c r="AL65" s="7"/>
      <c r="AM65" s="7"/>
      <c r="AN65" s="1"/>
      <c r="AO65" s="1"/>
      <c r="AP65" s="1"/>
      <c r="AQ65" s="1"/>
      <c r="AR65" s="1"/>
      <c r="AS65" s="1"/>
      <c r="AT65" s="1"/>
      <c r="AU65" s="1"/>
      <c r="AV65" s="1"/>
      <c r="AW65" s="1"/>
      <c r="AX65" s="1"/>
      <c r="AY65" s="1"/>
      <c r="ALQ65" t="e">
        <v>#N/A</v>
      </c>
    </row>
    <row r="66" spans="1:1005" ht="15" x14ac:dyDescent="0.25">
      <c r="A66" s="142">
        <f>YampaRiverInflow.TotalOutflow!A66</f>
        <v>47239</v>
      </c>
      <c r="B66" s="215"/>
      <c r="C66" s="207">
        <v>19.844000000000001</v>
      </c>
      <c r="D66" s="219">
        <v>19.844000000000001</v>
      </c>
      <c r="E66" s="8">
        <v>5.5503300000000007</v>
      </c>
      <c r="F66" s="8">
        <v>8.0619300000000003</v>
      </c>
      <c r="G66" s="8">
        <v>-4.66012</v>
      </c>
      <c r="H66" s="8">
        <v>9.683209999999999</v>
      </c>
      <c r="I66" s="8">
        <v>23.337949999999999</v>
      </c>
      <c r="J66" s="8">
        <v>11.09249</v>
      </c>
      <c r="K66" s="8">
        <v>14.89179</v>
      </c>
      <c r="L66" s="8">
        <v>9.6852700000000009</v>
      </c>
      <c r="M66" s="8">
        <v>5.5847100000000003</v>
      </c>
      <c r="N66" s="8">
        <v>4.1686000000000005</v>
      </c>
      <c r="O66" s="8">
        <v>14.016170000000001</v>
      </c>
      <c r="P66" s="8">
        <v>5.02379</v>
      </c>
      <c r="Q66" s="8">
        <v>16.882990000000003</v>
      </c>
      <c r="R66" s="8">
        <v>3.9549799999999999</v>
      </c>
      <c r="S66" s="8">
        <v>10.53945</v>
      </c>
      <c r="T66" s="8">
        <v>19.5229</v>
      </c>
      <c r="U66" s="8">
        <v>4.9721899999999994</v>
      </c>
      <c r="V66" s="8">
        <v>1.2309300000000001</v>
      </c>
      <c r="W66" s="8">
        <v>4.9847600000000005</v>
      </c>
      <c r="X66" s="8">
        <v>9.3964200000000009</v>
      </c>
      <c r="Y66" s="8">
        <v>9.2539210713396098</v>
      </c>
      <c r="Z66" s="8">
        <v>5.5819525592733701</v>
      </c>
      <c r="AA66" s="8">
        <v>25.107575702810699</v>
      </c>
      <c r="AB66" s="8">
        <v>32.171070661818902</v>
      </c>
      <c r="AC66" s="8">
        <v>22.140587519075002</v>
      </c>
      <c r="AD66" s="8">
        <v>9.3170699999999993</v>
      </c>
      <c r="AE66" s="8">
        <v>17.687328000000001</v>
      </c>
      <c r="AF66" s="8">
        <v>30.256135999999998</v>
      </c>
      <c r="AG66" s="8">
        <v>9.5716059999999992</v>
      </c>
      <c r="AH66" s="8">
        <v>29.325434000000005</v>
      </c>
      <c r="AI66" s="7"/>
      <c r="AJ66" s="7"/>
      <c r="AK66" s="7"/>
      <c r="AL66" s="7"/>
      <c r="AM66" s="7"/>
      <c r="AN66" s="1"/>
      <c r="AO66" s="1"/>
      <c r="AP66" s="1"/>
      <c r="AQ66" s="1"/>
      <c r="AR66" s="1"/>
      <c r="AS66" s="1"/>
      <c r="AT66" s="1"/>
      <c r="AU66" s="1"/>
      <c r="AV66" s="1"/>
      <c r="AW66" s="1"/>
      <c r="AX66" s="1"/>
      <c r="AY66" s="1"/>
      <c r="ALQ66" t="e">
        <v>#N/A</v>
      </c>
    </row>
    <row r="67" spans="1:1005" ht="15" x14ac:dyDescent="0.25">
      <c r="A67" s="142">
        <f>YampaRiverInflow.TotalOutflow!A67</f>
        <v>47270</v>
      </c>
      <c r="B67" s="215"/>
      <c r="C67" s="207">
        <v>16.762</v>
      </c>
      <c r="D67" s="219">
        <v>16.762</v>
      </c>
      <c r="E67" s="8">
        <v>1.3633040000000001</v>
      </c>
      <c r="F67" s="8">
        <v>-0.79383999999999999</v>
      </c>
      <c r="G67" s="8">
        <v>-23.251810000000003</v>
      </c>
      <c r="H67" s="8">
        <v>12.69872</v>
      </c>
      <c r="I67" s="8">
        <v>19.039000000000001</v>
      </c>
      <c r="J67" s="8">
        <v>6.8687700000000005</v>
      </c>
      <c r="K67" s="8">
        <v>14.246139999999999</v>
      </c>
      <c r="L67" s="8">
        <v>18.845080000000003</v>
      </c>
      <c r="M67" s="8">
        <v>7.4909099999999995</v>
      </c>
      <c r="N67" s="8">
        <v>13.8124</v>
      </c>
      <c r="O67" s="8">
        <v>24.775919999999999</v>
      </c>
      <c r="P67" s="8">
        <v>9.7531100000000013</v>
      </c>
      <c r="Q67" s="8">
        <v>18.740459999999999</v>
      </c>
      <c r="R67" s="8">
        <v>5.9942099999999998</v>
      </c>
      <c r="S67" s="8">
        <v>10.93661</v>
      </c>
      <c r="T67" s="8">
        <v>14.07673</v>
      </c>
      <c r="U67" s="8">
        <v>3.54962</v>
      </c>
      <c r="V67" s="8">
        <v>6.4226899999999993</v>
      </c>
      <c r="W67" s="8">
        <v>10.59356</v>
      </c>
      <c r="X67" s="8">
        <v>1.32226</v>
      </c>
      <c r="Y67" s="8">
        <v>6.9610190102487604</v>
      </c>
      <c r="Z67" s="8">
        <v>13.6235045447941</v>
      </c>
      <c r="AA67" s="8">
        <v>21.1430438016537</v>
      </c>
      <c r="AB67" s="8">
        <v>42.150180575868696</v>
      </c>
      <c r="AC67" s="8">
        <v>13.4754590082651</v>
      </c>
      <c r="AD67" s="8">
        <v>19.542680000000001</v>
      </c>
      <c r="AE67" s="8">
        <v>1.2684000000000002</v>
      </c>
      <c r="AF67" s="8">
        <v>4.9412060000000002</v>
      </c>
      <c r="AG67" s="8">
        <v>-1.180104</v>
      </c>
      <c r="AH67" s="8">
        <v>16.706314000000003</v>
      </c>
      <c r="AI67" s="7"/>
      <c r="AJ67" s="7"/>
      <c r="AK67" s="7"/>
      <c r="AL67" s="7"/>
      <c r="AM67" s="7"/>
      <c r="AN67" s="1"/>
      <c r="AO67" s="1"/>
      <c r="AP67" s="1"/>
      <c r="AQ67" s="1"/>
      <c r="AR67" s="1"/>
      <c r="AS67" s="1"/>
      <c r="AT67" s="1"/>
      <c r="AU67" s="1"/>
      <c r="AV67" s="1"/>
      <c r="AW67" s="1"/>
      <c r="AX67" s="1"/>
      <c r="AY67" s="1"/>
      <c r="ALQ67" t="e">
        <v>#N/A</v>
      </c>
    </row>
    <row r="68" spans="1:1005" ht="15" x14ac:dyDescent="0.25">
      <c r="A68" s="142">
        <f>YampaRiverInflow.TotalOutflow!A68</f>
        <v>47300</v>
      </c>
      <c r="B68" s="215"/>
      <c r="C68" s="207">
        <v>14.776</v>
      </c>
      <c r="D68" s="219">
        <v>14.776</v>
      </c>
      <c r="E68" s="8">
        <v>17.755964000000002</v>
      </c>
      <c r="F68" s="8">
        <v>11.63293</v>
      </c>
      <c r="G68" s="8">
        <v>-12.476629999999998</v>
      </c>
      <c r="H68" s="8">
        <v>23.625509999999998</v>
      </c>
      <c r="I68" s="8">
        <v>20.54889</v>
      </c>
      <c r="J68" s="8">
        <v>8.319090000000001</v>
      </c>
      <c r="K68" s="8">
        <v>20.105460000000001</v>
      </c>
      <c r="L68" s="8">
        <v>19.50067</v>
      </c>
      <c r="M68" s="8">
        <v>8.3446700000000007</v>
      </c>
      <c r="N68" s="8">
        <v>18.455950000000001</v>
      </c>
      <c r="O68" s="8">
        <v>31.79073</v>
      </c>
      <c r="P68" s="8">
        <v>14.55987</v>
      </c>
      <c r="Q68" s="8">
        <v>21.886839999999999</v>
      </c>
      <c r="R68" s="8">
        <v>25.583909999999999</v>
      </c>
      <c r="S68" s="8">
        <v>21.074020000000001</v>
      </c>
      <c r="T68" s="8">
        <v>18.544400000000003</v>
      </c>
      <c r="U68" s="8">
        <v>6.5901300000000003</v>
      </c>
      <c r="V68" s="8">
        <v>14.91146</v>
      </c>
      <c r="W68" s="8">
        <v>14.38373</v>
      </c>
      <c r="X68" s="8">
        <v>27.614090000000001</v>
      </c>
      <c r="Y68" s="8">
        <v>12.5574148766291</v>
      </c>
      <c r="Z68" s="8">
        <v>24.781192150480202</v>
      </c>
      <c r="AA68" s="8">
        <v>16.943357023537999</v>
      </c>
      <c r="AB68" s="8">
        <v>39.1588780983151</v>
      </c>
      <c r="AC68" s="8">
        <v>23.713968098447001</v>
      </c>
      <c r="AD68" s="8">
        <v>3.5028120000000005</v>
      </c>
      <c r="AE68" s="8">
        <v>15.702810000000001</v>
      </c>
      <c r="AF68" s="8">
        <v>2.0310160000000002</v>
      </c>
      <c r="AG68" s="8">
        <v>8.0089059999999996</v>
      </c>
      <c r="AH68" s="8">
        <v>20.697440000000004</v>
      </c>
      <c r="AI68" s="7"/>
      <c r="AJ68" s="7"/>
      <c r="AK68" s="7"/>
      <c r="AL68" s="7"/>
      <c r="AM68" s="7"/>
      <c r="AN68" s="1"/>
      <c r="AO68" s="1"/>
      <c r="AP68" s="1"/>
      <c r="AQ68" s="1"/>
      <c r="AR68" s="1"/>
      <c r="AS68" s="1"/>
      <c r="AT68" s="1"/>
      <c r="AU68" s="1"/>
      <c r="AV68" s="1"/>
      <c r="AW68" s="1"/>
      <c r="AX68" s="1"/>
      <c r="AY68" s="1"/>
      <c r="ALQ68" t="e">
        <v>#N/A</v>
      </c>
    </row>
    <row r="69" spans="1:1005" ht="15" x14ac:dyDescent="0.25">
      <c r="A69" s="142">
        <f>YampaRiverInflow.TotalOutflow!A69</f>
        <v>47331</v>
      </c>
      <c r="B69" s="215"/>
      <c r="C69" s="207">
        <v>12.721</v>
      </c>
      <c r="D69" s="219">
        <v>12.721</v>
      </c>
      <c r="E69" s="8">
        <v>13.796706</v>
      </c>
      <c r="F69" s="8">
        <v>9.7706299999999988</v>
      </c>
      <c r="G69" s="8">
        <v>7.4435000000000002</v>
      </c>
      <c r="H69" s="8">
        <v>20.504860000000001</v>
      </c>
      <c r="I69" s="8">
        <v>22.135639999999999</v>
      </c>
      <c r="J69" s="8">
        <v>5.2130799999999997</v>
      </c>
      <c r="K69" s="8">
        <v>14.802440000000001</v>
      </c>
      <c r="L69" s="8">
        <v>21.94164</v>
      </c>
      <c r="M69" s="8">
        <v>8.4181799999999996</v>
      </c>
      <c r="N69" s="8">
        <v>21.659500000000001</v>
      </c>
      <c r="O69" s="8">
        <v>35.8294</v>
      </c>
      <c r="P69" s="8">
        <v>14.210139999999999</v>
      </c>
      <c r="Q69" s="8">
        <v>24.195160000000001</v>
      </c>
      <c r="R69" s="8">
        <v>26.496269999999999</v>
      </c>
      <c r="S69" s="8">
        <v>24.024999999999999</v>
      </c>
      <c r="T69" s="8">
        <v>22.344560000000001</v>
      </c>
      <c r="U69" s="8">
        <v>9.8739599999999985</v>
      </c>
      <c r="V69" s="8">
        <v>13.84548</v>
      </c>
      <c r="W69" s="8">
        <v>16.93469</v>
      </c>
      <c r="X69" s="8">
        <v>14.48996</v>
      </c>
      <c r="Y69" s="8">
        <v>14.623601239406</v>
      </c>
      <c r="Z69" s="8">
        <v>29.351938843042298</v>
      </c>
      <c r="AA69" s="8">
        <v>10.6373367791084</v>
      </c>
      <c r="AB69" s="8">
        <v>32.4739838860175</v>
      </c>
      <c r="AC69" s="8">
        <v>32.289258266844001</v>
      </c>
      <c r="AD69" s="8">
        <v>21.988620000000001</v>
      </c>
      <c r="AE69" s="8">
        <v>28.766426000000003</v>
      </c>
      <c r="AF69" s="8">
        <v>19.739957999999998</v>
      </c>
      <c r="AG69" s="8">
        <v>11.451958000000001</v>
      </c>
      <c r="AH69" s="8">
        <v>20.660824000000002</v>
      </c>
      <c r="AI69" s="7"/>
      <c r="AJ69" s="7"/>
      <c r="AK69" s="7"/>
      <c r="AL69" s="7"/>
      <c r="AM69" s="7"/>
      <c r="AN69" s="1"/>
      <c r="AO69" s="1"/>
      <c r="AP69" s="1"/>
      <c r="AQ69" s="1"/>
      <c r="AR69" s="1"/>
      <c r="AS69" s="1"/>
      <c r="AT69" s="1"/>
      <c r="AU69" s="1"/>
      <c r="AV69" s="1"/>
      <c r="AW69" s="1"/>
      <c r="AX69" s="1"/>
      <c r="AY69" s="1"/>
      <c r="ALQ69" t="e">
        <v>#N/A</v>
      </c>
    </row>
    <row r="70" spans="1:1005" ht="15" x14ac:dyDescent="0.25">
      <c r="A70" s="142">
        <f>YampaRiverInflow.TotalOutflow!A70</f>
        <v>47362</v>
      </c>
      <c r="B70" s="215"/>
      <c r="C70" s="207">
        <v>12.266</v>
      </c>
      <c r="D70" s="219">
        <v>12.266</v>
      </c>
      <c r="E70" s="8">
        <v>10.647540000000001</v>
      </c>
      <c r="F70" s="8">
        <v>-6.0112700000000006</v>
      </c>
      <c r="G70" s="8">
        <v>19.914009999999998</v>
      </c>
      <c r="H70" s="8">
        <v>13.555149999999999</v>
      </c>
      <c r="I70" s="8">
        <v>15.397549999999999</v>
      </c>
      <c r="J70" s="8">
        <v>7.1036899999999994</v>
      </c>
      <c r="K70" s="8">
        <v>8.6973899999999986</v>
      </c>
      <c r="L70" s="8">
        <v>11.841569999999999</v>
      </c>
      <c r="M70" s="8">
        <v>3.6388400000000001</v>
      </c>
      <c r="N70" s="8">
        <v>18.084299999999999</v>
      </c>
      <c r="O70" s="8">
        <v>24.926950000000001</v>
      </c>
      <c r="P70" s="8">
        <v>13.032249999999999</v>
      </c>
      <c r="Q70" s="8">
        <v>14.707469999999999</v>
      </c>
      <c r="R70" s="8">
        <v>15.101129999999999</v>
      </c>
      <c r="S70" s="8">
        <v>9.3519199999999998</v>
      </c>
      <c r="T70" s="8">
        <v>35.037589999999994</v>
      </c>
      <c r="U70" s="8">
        <v>-2.8639899999999998</v>
      </c>
      <c r="V70" s="8">
        <v>6.7481800000000005</v>
      </c>
      <c r="W70" s="8">
        <v>15.02529</v>
      </c>
      <c r="X70" s="8">
        <v>11.451879999999999</v>
      </c>
      <c r="Y70" s="8">
        <v>13.1848636376867</v>
      </c>
      <c r="Z70" s="8">
        <v>8.3238249586783297</v>
      </c>
      <c r="AA70" s="8">
        <v>19.8346958697528</v>
      </c>
      <c r="AB70" s="8">
        <v>16.409711323636998</v>
      </c>
      <c r="AC70" s="8">
        <v>25.7866844641329</v>
      </c>
      <c r="AD70" s="8">
        <v>21.500264000000001</v>
      </c>
      <c r="AE70" s="8">
        <v>26.366382000000002</v>
      </c>
      <c r="AF70" s="8">
        <v>15.737406</v>
      </c>
      <c r="AG70" s="8">
        <v>14.914582000000003</v>
      </c>
      <c r="AH70" s="8">
        <v>14.839589999999999</v>
      </c>
      <c r="AI70" s="7"/>
      <c r="AJ70" s="7"/>
      <c r="AK70" s="7"/>
      <c r="AL70" s="7"/>
      <c r="AM70" s="7"/>
      <c r="AN70" s="1"/>
      <c r="AO70" s="1"/>
      <c r="AP70" s="1"/>
      <c r="AQ70" s="1"/>
      <c r="AR70" s="1"/>
      <c r="AS70" s="1"/>
      <c r="AT70" s="1"/>
      <c r="AU70" s="1"/>
      <c r="AV70" s="1"/>
      <c r="AW70" s="1"/>
      <c r="AX70" s="1"/>
      <c r="AY70" s="1"/>
      <c r="ALQ70" t="e">
        <v>#N/A</v>
      </c>
    </row>
    <row r="71" spans="1:1005" ht="15" x14ac:dyDescent="0.25">
      <c r="A71" s="142"/>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25">
      <c r="A72" s="142"/>
      <c r="B72" s="214"/>
      <c r="C72" s="204"/>
      <c r="D72" s="210"/>
      <c r="ALQ72" t="e">
        <v>#N/A</v>
      </c>
    </row>
    <row r="73" spans="1:1005" ht="12.75" customHeight="1" x14ac:dyDescent="0.25">
      <c r="A73" s="142"/>
      <c r="B73" s="214"/>
      <c r="C73" s="204"/>
      <c r="D73" s="210"/>
    </row>
    <row r="74" spans="1:1005" ht="12.75" customHeight="1" x14ac:dyDescent="0.25">
      <c r="A74" s="142"/>
      <c r="B74" s="214"/>
      <c r="C74" s="204"/>
      <c r="D74" s="210"/>
    </row>
    <row r="75" spans="1:1005" ht="12.75" customHeight="1" x14ac:dyDescent="0.25">
      <c r="A75" s="142"/>
      <c r="B75" s="214"/>
      <c r="C75" s="204"/>
      <c r="D75" s="210"/>
    </row>
    <row r="76" spans="1:1005" ht="12.75" customHeight="1" x14ac:dyDescent="0.25">
      <c r="A76" s="142"/>
      <c r="B76" s="214"/>
      <c r="C76" s="204"/>
      <c r="D76" s="210"/>
    </row>
    <row r="77" spans="1:1005" ht="12.75" customHeight="1" x14ac:dyDescent="0.25">
      <c r="A77" s="142"/>
      <c r="B77" s="214"/>
      <c r="C77" s="204"/>
      <c r="D77" s="210"/>
    </row>
    <row r="78" spans="1:1005" ht="12.75" customHeight="1" x14ac:dyDescent="0.25">
      <c r="A78" s="142"/>
      <c r="B78" s="214"/>
      <c r="C78" s="204"/>
      <c r="D78" s="210"/>
    </row>
    <row r="79" spans="1:1005" ht="12.75" customHeight="1" x14ac:dyDescent="0.25">
      <c r="A79" s="142"/>
      <c r="B79" s="214"/>
      <c r="C79" s="204"/>
      <c r="D79" s="210"/>
    </row>
    <row r="80" spans="1:1005" ht="12.75" customHeight="1" x14ac:dyDescent="0.25">
      <c r="A80" s="142"/>
      <c r="B80" s="214"/>
      <c r="C80" s="204"/>
      <c r="D80" s="210"/>
    </row>
    <row r="81" spans="1:4" ht="12.75" customHeight="1" x14ac:dyDescent="0.25">
      <c r="A81" s="142"/>
      <c r="B81" s="214"/>
      <c r="C81" s="204"/>
      <c r="D81" s="210"/>
    </row>
    <row r="82" spans="1:4" ht="12.75" customHeight="1" x14ac:dyDescent="0.25">
      <c r="A82" s="142"/>
      <c r="B82" s="214"/>
      <c r="C82" s="204"/>
      <c r="D82" s="210"/>
    </row>
    <row r="83" spans="1:4" ht="12.75" customHeight="1" x14ac:dyDescent="0.25">
      <c r="A83" s="142"/>
      <c r="B83" s="214"/>
      <c r="C83" s="204"/>
      <c r="D83" s="210"/>
    </row>
    <row r="84" spans="1:4" ht="12.75" customHeight="1" x14ac:dyDescent="0.25">
      <c r="A84" s="142"/>
      <c r="B84" s="214"/>
      <c r="C84" s="204"/>
      <c r="D84" s="210"/>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7109375" defaultRowHeight="12.75" customHeight="1" x14ac:dyDescent="0.25"/>
  <cols>
    <col min="1" max="1" width="14.28515625" customWidth="1"/>
    <col min="2" max="2" width="9.28515625" customWidth="1"/>
    <col min="3" max="3" width="9.7109375" bestFit="1" customWidth="1"/>
    <col min="4" max="54" width="9.28515625" customWidth="1"/>
  </cols>
  <sheetData>
    <row r="1" spans="1:51" ht="15" x14ac:dyDescent="0.25">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51" ht="15" x14ac:dyDescent="0.25">
      <c r="A2" s="99" t="s">
        <v>174</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c r="AS2" s="2"/>
    </row>
    <row r="3" spans="1:51" ht="15" x14ac:dyDescent="0.25">
      <c r="A3" s="101" t="str">
        <f>A2&amp;"_"&amp;"Time"</f>
        <v>ImpToMex_In_Time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c r="AS3" s="2"/>
    </row>
    <row r="4" spans="1:51" ht="15" x14ac:dyDescent="0.25">
      <c r="A4" s="103">
        <f>YampaRiverInflow.TotalOutflow!A4</f>
        <v>45352</v>
      </c>
      <c r="B4" s="224"/>
      <c r="C4" s="225">
        <v>-3.419</v>
      </c>
      <c r="D4" s="233">
        <v>-3.419</v>
      </c>
      <c r="E4" s="8">
        <f ca="1">INDEX(INDIRECT("ImpToMex_"&amp;E$2+YEAR($A4)-YEAR($A$4)),MONTH($A4))/1000</f>
        <v>2.51511</v>
      </c>
      <c r="F4" s="8">
        <f t="shared" ref="F4:AH12" ca="1" si="0">INDEX(INDIRECT("ImpToMex_"&amp;F$2+YEAR($A4)-YEAR($A$4)),MONTH($A4))/1000</f>
        <v>-1.48194</v>
      </c>
      <c r="G4" s="8">
        <f t="shared" ca="1" si="0"/>
        <v>-85.616900000000001</v>
      </c>
      <c r="H4" s="8">
        <f t="shared" ca="1" si="0"/>
        <v>-18.977</v>
      </c>
      <c r="I4" s="8">
        <f t="shared" ca="1" si="0"/>
        <v>-3.0748000000000002</v>
      </c>
      <c r="J4" s="8">
        <f t="shared" ca="1" si="0"/>
        <v>33.225720000000003</v>
      </c>
      <c r="K4" s="8">
        <f t="shared" ca="1" si="0"/>
        <v>11.037510000000001</v>
      </c>
      <c r="L4" s="8">
        <f t="shared" ca="1" si="0"/>
        <v>4.6733700000000002</v>
      </c>
      <c r="M4" s="8">
        <f t="shared" ca="1" si="0"/>
        <v>4.0890000000000003E-2</v>
      </c>
      <c r="N4" s="8">
        <f t="shared" ca="1" si="0"/>
        <v>8.1969799999999999</v>
      </c>
      <c r="O4" s="8">
        <f t="shared" ca="1" si="0"/>
        <v>5.5769299999999999</v>
      </c>
      <c r="P4" s="8">
        <f t="shared" ca="1" si="0"/>
        <v>-5.0199499999999997</v>
      </c>
      <c r="Q4" s="8">
        <f t="shared" ca="1" si="0"/>
        <v>-3.68032</v>
      </c>
      <c r="R4" s="8">
        <f t="shared" ca="1" si="0"/>
        <v>-25.690300000000001</v>
      </c>
      <c r="S4" s="8">
        <f t="shared" ca="1" si="0"/>
        <v>16.045670000000001</v>
      </c>
      <c r="T4" s="8">
        <f t="shared" ca="1" si="0"/>
        <v>-10.3043</v>
      </c>
      <c r="U4" s="8">
        <f t="shared" ca="1" si="0"/>
        <v>-11.892200000000001</v>
      </c>
      <c r="V4" s="8">
        <f t="shared" ca="1" si="0"/>
        <v>0.31795999999999996</v>
      </c>
      <c r="W4" s="8">
        <f t="shared" ca="1" si="0"/>
        <v>-9.7432599999999994</v>
      </c>
      <c r="X4" s="8">
        <f t="shared" ca="1" si="0"/>
        <v>-12.145200000000001</v>
      </c>
      <c r="Y4" s="8">
        <f t="shared" ca="1" si="0"/>
        <v>-6.3741000000000003</v>
      </c>
      <c r="Z4" s="8">
        <f t="shared" ca="1" si="0"/>
        <v>-11.247</v>
      </c>
      <c r="AA4" s="8">
        <f t="shared" ca="1" si="0"/>
        <v>-5.8244099999999994</v>
      </c>
      <c r="AB4" s="8">
        <f t="shared" ca="1" si="0"/>
        <v>-14.067500000000001</v>
      </c>
      <c r="AC4" s="8">
        <f t="shared" ca="1" si="0"/>
        <v>-1.27335</v>
      </c>
      <c r="AD4" s="8">
        <f t="shared" ca="1" si="0"/>
        <v>-1.8987400000000001</v>
      </c>
      <c r="AE4" s="8">
        <f t="shared" ca="1" si="0"/>
        <v>-12.0581</v>
      </c>
      <c r="AF4" s="8">
        <f t="shared" ca="1" si="0"/>
        <v>-1.39941</v>
      </c>
      <c r="AG4" s="8">
        <f t="shared" ca="1" si="0"/>
        <v>3.0619520000000002</v>
      </c>
      <c r="AH4" s="8">
        <f t="shared" ca="1" si="0"/>
        <v>0.5556236</v>
      </c>
      <c r="AI4" s="8"/>
      <c r="AJ4" s="8"/>
      <c r="AK4" s="8"/>
      <c r="AL4" s="8"/>
      <c r="AM4" s="8"/>
      <c r="AN4" s="1"/>
      <c r="AO4" s="1"/>
      <c r="AP4" s="1"/>
      <c r="AQ4" s="1"/>
      <c r="AR4" s="1"/>
      <c r="AS4" s="1"/>
      <c r="AT4" s="1"/>
      <c r="AU4" s="1"/>
      <c r="AV4" s="1"/>
      <c r="AW4" s="1"/>
      <c r="AX4" s="1"/>
      <c r="AY4" s="1"/>
    </row>
    <row r="5" spans="1:51" ht="15" x14ac:dyDescent="0.25">
      <c r="A5" s="103">
        <f>YampaRiverInflow.TotalOutflow!A5</f>
        <v>45383</v>
      </c>
      <c r="B5" s="215"/>
      <c r="C5" s="207">
        <v>-8.7370000000000001</v>
      </c>
      <c r="D5" s="219">
        <v>-8.7370000000000001</v>
      </c>
      <c r="E5" s="8">
        <v>5.76356</v>
      </c>
      <c r="F5" s="8">
        <v>12.84352</v>
      </c>
      <c r="G5" s="8">
        <v>-51.0623</v>
      </c>
      <c r="H5" s="8">
        <v>-15.1135</v>
      </c>
      <c r="I5" s="8">
        <v>-4.2431000000000001</v>
      </c>
      <c r="J5" s="8">
        <v>-7.57599</v>
      </c>
      <c r="K5" s="8">
        <v>15.395820000000001</v>
      </c>
      <c r="L5" s="8">
        <v>39.174210000000002</v>
      </c>
      <c r="M5" s="8">
        <v>-0.41738999999999998</v>
      </c>
      <c r="N5" s="8">
        <v>-3.9382700000000002</v>
      </c>
      <c r="O5" s="8">
        <v>0.93055999999999994</v>
      </c>
      <c r="P5" s="8">
        <v>-11.8729</v>
      </c>
      <c r="Q5" s="8">
        <v>-13.3843</v>
      </c>
      <c r="R5" s="8">
        <v>-6.9093299999999997</v>
      </c>
      <c r="S5" s="8">
        <v>4.2983100000000007</v>
      </c>
      <c r="T5" s="8">
        <v>-1.6048699999999998</v>
      </c>
      <c r="U5" s="8">
        <v>-3.3881199999999998</v>
      </c>
      <c r="V5" s="8">
        <v>-8.2623700000000007</v>
      </c>
      <c r="W5" s="8">
        <v>-14.0764</v>
      </c>
      <c r="X5" s="8">
        <v>-15.644399999999999</v>
      </c>
      <c r="Y5" s="8">
        <v>-20.3934</v>
      </c>
      <c r="Z5" s="8">
        <v>-12.2591</v>
      </c>
      <c r="AA5" s="8">
        <v>-6.0398699999999996</v>
      </c>
      <c r="AB5" s="8">
        <v>14.186459999999999</v>
      </c>
      <c r="AC5" s="8">
        <v>-9.3056399999999986</v>
      </c>
      <c r="AD5" s="8">
        <v>-4.80497</v>
      </c>
      <c r="AE5" s="8">
        <v>-4.7238199999999999</v>
      </c>
      <c r="AF5" s="8">
        <v>-4.9565900000000003</v>
      </c>
      <c r="AG5" s="8">
        <v>-3.62934</v>
      </c>
      <c r="AH5" s="8">
        <v>-36.724299999999999</v>
      </c>
      <c r="AI5" s="7"/>
      <c r="AJ5" s="7"/>
      <c r="AK5" s="7"/>
      <c r="AL5" s="7"/>
      <c r="AM5" s="7"/>
      <c r="AN5" s="1"/>
      <c r="AO5" s="1"/>
      <c r="AP5" s="1"/>
      <c r="AQ5" s="1"/>
      <c r="AR5" s="1"/>
      <c r="AS5" s="1"/>
      <c r="AT5" s="1"/>
      <c r="AU5" s="1"/>
      <c r="AV5" s="1"/>
      <c r="AW5" s="1"/>
      <c r="AX5" s="1"/>
      <c r="AY5" s="1"/>
    </row>
    <row r="6" spans="1:51" ht="15" x14ac:dyDescent="0.25">
      <c r="A6" s="103">
        <f>YampaRiverInflow.TotalOutflow!A6</f>
        <v>45413</v>
      </c>
      <c r="B6" s="215"/>
      <c r="C6" s="207">
        <v>-11.122999999999999</v>
      </c>
      <c r="D6" s="219">
        <v>-11.122999999999999</v>
      </c>
      <c r="E6" s="8">
        <v>7.5992100000000002</v>
      </c>
      <c r="F6" s="8">
        <v>4.7034399999999996</v>
      </c>
      <c r="G6" s="8">
        <v>-61.748899999999999</v>
      </c>
      <c r="H6" s="8">
        <v>-4.7955200000000007</v>
      </c>
      <c r="I6" s="8">
        <v>-13.974399999999999</v>
      </c>
      <c r="J6" s="8">
        <v>-8.2093600000000002</v>
      </c>
      <c r="K6" s="8">
        <v>11.730090000000001</v>
      </c>
      <c r="L6" s="8">
        <v>21.999099999999999</v>
      </c>
      <c r="M6" s="8">
        <v>0.11092</v>
      </c>
      <c r="N6" s="8">
        <v>-14.867799999999999</v>
      </c>
      <c r="O6" s="8">
        <v>-7.1809500000000002</v>
      </c>
      <c r="P6" s="8">
        <v>-5.66974</v>
      </c>
      <c r="Q6" s="8">
        <v>-33.700400000000002</v>
      </c>
      <c r="R6" s="8">
        <v>-4.7220800000000001</v>
      </c>
      <c r="S6" s="8">
        <v>-17.381799999999998</v>
      </c>
      <c r="T6" s="8">
        <v>-33.279300000000006</v>
      </c>
      <c r="U6" s="8">
        <v>-5.4207200000000002</v>
      </c>
      <c r="V6" s="8">
        <v>-5.2464300000000001</v>
      </c>
      <c r="W6" s="8">
        <v>3.1493000000000002</v>
      </c>
      <c r="X6" s="8">
        <v>-9.5569299999999995</v>
      </c>
      <c r="Y6" s="8">
        <v>4.5381899999999993</v>
      </c>
      <c r="Z6" s="8">
        <v>2.7454499999999999</v>
      </c>
      <c r="AA6" s="8">
        <v>4.5651899999999994</v>
      </c>
      <c r="AB6" s="8">
        <v>0.1095455</v>
      </c>
      <c r="AC6" s="8">
        <v>7.3637499999999996</v>
      </c>
      <c r="AD6" s="8">
        <v>8.667313</v>
      </c>
      <c r="AE6" s="8">
        <v>9.6379000000000001</v>
      </c>
      <c r="AF6" s="8">
        <v>-0.59501400000000004</v>
      </c>
      <c r="AG6" s="8">
        <v>-7.1286899999999997</v>
      </c>
      <c r="AH6" s="8">
        <v>13.089129999999999</v>
      </c>
      <c r="AI6" s="7"/>
      <c r="AJ6" s="7"/>
      <c r="AK6" s="7"/>
      <c r="AL6" s="7"/>
      <c r="AM6" s="7"/>
      <c r="AN6" s="1"/>
      <c r="AO6" s="1"/>
      <c r="AP6" s="1"/>
      <c r="AQ6" s="1"/>
      <c r="AR6" s="1"/>
      <c r="AS6" s="1"/>
      <c r="AT6" s="1"/>
      <c r="AU6" s="1"/>
      <c r="AV6" s="1"/>
      <c r="AW6" s="1"/>
      <c r="AX6" s="1"/>
      <c r="AY6" s="1"/>
    </row>
    <row r="7" spans="1:51" ht="15" x14ac:dyDescent="0.25">
      <c r="A7" s="103">
        <f>YampaRiverInflow.TotalOutflow!A7</f>
        <v>45444</v>
      </c>
      <c r="B7" s="215"/>
      <c r="C7" s="207">
        <v>-5.7859999999999996</v>
      </c>
      <c r="D7" s="219">
        <v>-5.7859999999999996</v>
      </c>
      <c r="E7" s="8">
        <v>4.59762</v>
      </c>
      <c r="F7" s="8">
        <v>13.497540000000001</v>
      </c>
      <c r="G7" s="8">
        <v>-26.186700000000002</v>
      </c>
      <c r="H7" s="8">
        <v>-3.3491300000000002</v>
      </c>
      <c r="I7" s="8">
        <v>4.0840300000000003</v>
      </c>
      <c r="J7" s="8">
        <v>-11.6759</v>
      </c>
      <c r="K7" s="8">
        <v>-4.1159999999999995E-2</v>
      </c>
      <c r="L7" s="8">
        <v>5.6090299999999997</v>
      </c>
      <c r="M7" s="8">
        <v>-3.69754</v>
      </c>
      <c r="N7" s="8">
        <v>-11.8339</v>
      </c>
      <c r="O7" s="8">
        <v>-9.2286099999999998</v>
      </c>
      <c r="P7" s="8">
        <v>-8.5176200000000009</v>
      </c>
      <c r="Q7" s="8">
        <v>-26.906099999999999</v>
      </c>
      <c r="R7" s="8">
        <v>-30.0809</v>
      </c>
      <c r="S7" s="8">
        <v>1.8562000000000001</v>
      </c>
      <c r="T7" s="8">
        <v>-14.7171</v>
      </c>
      <c r="U7" s="8">
        <v>-14.012499999999999</v>
      </c>
      <c r="V7" s="8">
        <v>-1.51996</v>
      </c>
      <c r="W7" s="8">
        <v>-16.566500000000001</v>
      </c>
      <c r="X7" s="8">
        <v>-17.7789</v>
      </c>
      <c r="Y7" s="8">
        <v>-8.3348700000000004</v>
      </c>
      <c r="Z7" s="8">
        <v>-5.4185299999999996</v>
      </c>
      <c r="AA7" s="8">
        <v>-7.2006999999999994</v>
      </c>
      <c r="AB7" s="8">
        <v>-0.73851199999999995</v>
      </c>
      <c r="AC7" s="8">
        <v>2.2777600000000002</v>
      </c>
      <c r="AD7" s="8">
        <v>-1.24882</v>
      </c>
      <c r="AE7" s="8">
        <v>-2.2548400000000002</v>
      </c>
      <c r="AF7" s="8">
        <v>-7.8657200000000005</v>
      </c>
      <c r="AG7" s="8">
        <v>-7.5185699999999995</v>
      </c>
      <c r="AH7" s="8">
        <v>-7.5434399999999995</v>
      </c>
      <c r="AI7" s="7"/>
      <c r="AJ7" s="7"/>
      <c r="AK7" s="7"/>
      <c r="AL7" s="7"/>
      <c r="AM7" s="7"/>
      <c r="AN7" s="1"/>
      <c r="AO7" s="1"/>
      <c r="AP7" s="1"/>
      <c r="AQ7" s="1"/>
      <c r="AR7" s="1"/>
      <c r="AS7" s="1"/>
      <c r="AT7" s="1"/>
      <c r="AU7" s="1"/>
      <c r="AV7" s="1"/>
      <c r="AW7" s="1"/>
      <c r="AX7" s="1"/>
      <c r="AY7" s="1"/>
    </row>
    <row r="8" spans="1:51" ht="15" x14ac:dyDescent="0.25">
      <c r="A8" s="103">
        <f>YampaRiverInflow.TotalOutflow!A8</f>
        <v>45474</v>
      </c>
      <c r="B8" s="215"/>
      <c r="C8" s="207">
        <v>-12.461</v>
      </c>
      <c r="D8" s="219">
        <v>-12.461</v>
      </c>
      <c r="E8" s="8">
        <v>1.85019</v>
      </c>
      <c r="F8" s="8">
        <v>3.09552</v>
      </c>
      <c r="G8" s="8">
        <v>-10.6083</v>
      </c>
      <c r="H8" s="8">
        <v>-7.64445</v>
      </c>
      <c r="I8" s="8">
        <v>8.1272700000000011</v>
      </c>
      <c r="J8" s="8">
        <v>-11.493399999999999</v>
      </c>
      <c r="K8" s="8">
        <v>10.728009999999999</v>
      </c>
      <c r="L8" s="8">
        <v>8.7200199999999999</v>
      </c>
      <c r="M8" s="8">
        <v>-1.2666099999999998</v>
      </c>
      <c r="N8" s="8">
        <v>-11.347200000000001</v>
      </c>
      <c r="O8" s="8">
        <v>-18.336200000000002</v>
      </c>
      <c r="P8" s="8">
        <v>-2.94312</v>
      </c>
      <c r="Q8" s="8">
        <v>-31.489599999999999</v>
      </c>
      <c r="R8" s="8">
        <v>-20.471400000000003</v>
      </c>
      <c r="S8" s="8">
        <v>-11.8964</v>
      </c>
      <c r="T8" s="8">
        <v>-5.89581</v>
      </c>
      <c r="U8" s="8">
        <v>-9.4188299999999998</v>
      </c>
      <c r="V8" s="8">
        <v>-9.6500499999999985</v>
      </c>
      <c r="W8" s="8">
        <v>-13.497399999999999</v>
      </c>
      <c r="X8" s="8">
        <v>-20.7821</v>
      </c>
      <c r="Y8" s="8">
        <v>-5.3935699999999995</v>
      </c>
      <c r="Z8" s="8">
        <v>-16.034399999999998</v>
      </c>
      <c r="AA8" s="8">
        <v>-7.2505600000000001</v>
      </c>
      <c r="AB8" s="8">
        <v>-12.2248</v>
      </c>
      <c r="AC8" s="8">
        <v>-2.5033499999999997</v>
      </c>
      <c r="AD8" s="8">
        <v>-0.440502</v>
      </c>
      <c r="AE8" s="8">
        <v>11.24718</v>
      </c>
      <c r="AF8" s="8">
        <v>-1.8387200000000001</v>
      </c>
      <c r="AG8" s="8">
        <v>-11.0794</v>
      </c>
      <c r="AH8" s="8">
        <v>-4.7515900000000002</v>
      </c>
      <c r="AI8" s="7"/>
      <c r="AJ8" s="7"/>
      <c r="AK8" s="7"/>
      <c r="AL8" s="7"/>
      <c r="AM8" s="7"/>
      <c r="AN8" s="1"/>
      <c r="AO8" s="1"/>
      <c r="AP8" s="1"/>
      <c r="AQ8" s="1"/>
      <c r="AR8" s="1"/>
      <c r="AS8" s="1"/>
      <c r="AT8" s="1"/>
      <c r="AU8" s="1"/>
      <c r="AV8" s="1"/>
      <c r="AW8" s="1"/>
      <c r="AX8" s="1"/>
      <c r="AY8" s="1"/>
    </row>
    <row r="9" spans="1:51" ht="15" x14ac:dyDescent="0.25">
      <c r="A9" s="103">
        <f>YampaRiverInflow.TotalOutflow!A9</f>
        <v>45505</v>
      </c>
      <c r="B9" s="215"/>
      <c r="C9" s="207">
        <v>-10.351000000000001</v>
      </c>
      <c r="D9" s="219">
        <v>-10.351000000000001</v>
      </c>
      <c r="E9" s="8">
        <v>4.3259999999999996</v>
      </c>
      <c r="F9" s="8">
        <v>3.7869800000000002</v>
      </c>
      <c r="G9" s="8">
        <v>-3.9497499999999999</v>
      </c>
      <c r="H9" s="8">
        <v>-0.94598000000000004</v>
      </c>
      <c r="I9" s="8">
        <v>2.1968100000000002</v>
      </c>
      <c r="J9" s="8">
        <v>-4.3264100000000001</v>
      </c>
      <c r="K9" s="8">
        <v>-10.6752</v>
      </c>
      <c r="L9" s="8">
        <v>1.8042</v>
      </c>
      <c r="M9" s="8">
        <v>4.2788000000000004</v>
      </c>
      <c r="N9" s="8">
        <v>-12.226000000000001</v>
      </c>
      <c r="O9" s="8">
        <v>-3.8130300000000004</v>
      </c>
      <c r="P9" s="8">
        <v>-0.78469000000000011</v>
      </c>
      <c r="Q9" s="8">
        <v>-7.6042100000000001</v>
      </c>
      <c r="R9" s="8">
        <v>-5.4120699999999999</v>
      </c>
      <c r="S9" s="8">
        <v>-13.8598</v>
      </c>
      <c r="T9" s="8">
        <v>-14.737</v>
      </c>
      <c r="U9" s="8">
        <v>-6.2569600000000003</v>
      </c>
      <c r="V9" s="8">
        <v>-22.553799999999999</v>
      </c>
      <c r="W9" s="8">
        <v>-2.4493899999999997</v>
      </c>
      <c r="X9" s="8">
        <v>-15.1355</v>
      </c>
      <c r="Y9" s="8">
        <v>2.9768400000000002</v>
      </c>
      <c r="Z9" s="8">
        <v>5.9177799999999996</v>
      </c>
      <c r="AA9" s="8">
        <v>3.3304999999999998</v>
      </c>
      <c r="AB9" s="8">
        <v>10.576969999999999</v>
      </c>
      <c r="AC9" s="8">
        <v>-7.4222299999999999</v>
      </c>
      <c r="AD9" s="8">
        <v>-2.7236199999999999</v>
      </c>
      <c r="AE9" s="8">
        <v>11.2767</v>
      </c>
      <c r="AF9" s="8">
        <v>-2.6559499999999998</v>
      </c>
      <c r="AG9" s="8">
        <v>3.1679930000000001</v>
      </c>
      <c r="AH9" s="8">
        <v>-8.08446</v>
      </c>
      <c r="AI9" s="7"/>
      <c r="AJ9" s="7"/>
      <c r="AK9" s="7"/>
      <c r="AL9" s="7"/>
      <c r="AM9" s="7"/>
      <c r="AN9" s="1"/>
      <c r="AO9" s="1"/>
      <c r="AP9" s="1"/>
      <c r="AQ9" s="1"/>
      <c r="AR9" s="1"/>
      <c r="AS9" s="1"/>
      <c r="AT9" s="1"/>
      <c r="AU9" s="1"/>
      <c r="AV9" s="1"/>
      <c r="AW9" s="1"/>
      <c r="AX9" s="1"/>
      <c r="AY9" s="1"/>
    </row>
    <row r="10" spans="1:51" ht="15" x14ac:dyDescent="0.25">
      <c r="A10" s="103">
        <f>YampaRiverInflow.TotalOutflow!A10</f>
        <v>45536</v>
      </c>
      <c r="B10" s="215"/>
      <c r="C10" s="207">
        <v>-5.9930000000000003</v>
      </c>
      <c r="D10" s="219">
        <v>-5.9930000000000003</v>
      </c>
      <c r="E10" s="8">
        <v>2.4840100000000001</v>
      </c>
      <c r="F10" s="8">
        <v>5.2410399999999999</v>
      </c>
      <c r="G10" s="8">
        <v>-12.903600000000001</v>
      </c>
      <c r="H10" s="8">
        <v>8.5776000000000003</v>
      </c>
      <c r="I10" s="8">
        <v>15.860709999999999</v>
      </c>
      <c r="J10" s="8">
        <v>4.2184399999999993</v>
      </c>
      <c r="K10" s="8">
        <v>2.1504499999999998</v>
      </c>
      <c r="L10" s="8">
        <v>-6.8963000000000001</v>
      </c>
      <c r="M10" s="8">
        <v>-12.975100000000001</v>
      </c>
      <c r="N10" s="8">
        <v>-7.1190200000000008</v>
      </c>
      <c r="O10" s="8">
        <v>-2.2877899999999998</v>
      </c>
      <c r="P10" s="8">
        <v>-15.519200000000001</v>
      </c>
      <c r="Q10" s="8">
        <v>-21.1785</v>
      </c>
      <c r="R10" s="8">
        <v>-6.0739200000000002</v>
      </c>
      <c r="S10" s="8">
        <v>-3.6959299999999997</v>
      </c>
      <c r="T10" s="8">
        <v>0.22959000000000002</v>
      </c>
      <c r="U10" s="8">
        <v>-2.0469200000000001</v>
      </c>
      <c r="V10" s="8">
        <v>-1.55017</v>
      </c>
      <c r="W10" s="8">
        <v>8.7733099999999986</v>
      </c>
      <c r="X10" s="8">
        <v>-8.4957199999999986</v>
      </c>
      <c r="Y10" s="8">
        <v>10.460270000000001</v>
      </c>
      <c r="Z10" s="8">
        <v>-5.7617600000000007</v>
      </c>
      <c r="AA10" s="8">
        <v>-2.9507099999999999</v>
      </c>
      <c r="AB10" s="8">
        <v>5.573264</v>
      </c>
      <c r="AC10" s="8">
        <v>6.7049099999999999</v>
      </c>
      <c r="AD10" s="8">
        <v>-0.37902999999999998</v>
      </c>
      <c r="AE10" s="8">
        <v>1.002618</v>
      </c>
      <c r="AF10" s="8">
        <v>4.0797420000000004</v>
      </c>
      <c r="AG10" s="8">
        <v>-5.3277200000000002</v>
      </c>
      <c r="AH10" s="8">
        <v>-6.2411499999999993</v>
      </c>
      <c r="AI10" s="7"/>
      <c r="AJ10" s="7"/>
      <c r="AK10" s="7"/>
      <c r="AL10" s="7"/>
      <c r="AM10" s="7"/>
      <c r="AN10" s="1"/>
      <c r="AO10" s="1"/>
      <c r="AP10" s="1"/>
      <c r="AQ10" s="1"/>
      <c r="AR10" s="1"/>
      <c r="AS10" s="1"/>
      <c r="AT10" s="1"/>
      <c r="AU10" s="1"/>
      <c r="AV10" s="1"/>
      <c r="AW10" s="1"/>
      <c r="AX10" s="1"/>
      <c r="AY10" s="1"/>
    </row>
    <row r="11" spans="1:51" ht="15" x14ac:dyDescent="0.25">
      <c r="A11" s="103">
        <f>YampaRiverInflow.TotalOutflow!A11</f>
        <v>45566</v>
      </c>
      <c r="B11" s="215"/>
      <c r="C11" s="207">
        <v>-2.1219999999999999</v>
      </c>
      <c r="D11" s="219">
        <v>-2.1219999999999999</v>
      </c>
      <c r="E11" s="8">
        <v>4.5726499999999994</v>
      </c>
      <c r="F11" s="8">
        <v>16.06822</v>
      </c>
      <c r="G11" s="8">
        <v>-0.16736000000000001</v>
      </c>
      <c r="H11" s="8">
        <v>3.9343000000000004</v>
      </c>
      <c r="I11" s="8">
        <v>-8.1954599999999989</v>
      </c>
      <c r="J11" s="8">
        <v>1.15303</v>
      </c>
      <c r="K11" s="8">
        <v>4.8546899999999997</v>
      </c>
      <c r="L11" s="8">
        <v>-2.7721900000000002</v>
      </c>
      <c r="M11" s="8">
        <v>10.111030000000001</v>
      </c>
      <c r="N11" s="8">
        <v>-7.8798000000000004</v>
      </c>
      <c r="O11" s="8">
        <v>4.2608300000000003</v>
      </c>
      <c r="P11" s="8">
        <v>-9.0296399999999988</v>
      </c>
      <c r="Q11" s="8">
        <v>-19.219099999999997</v>
      </c>
      <c r="R11" s="8">
        <v>-22.1523</v>
      </c>
      <c r="S11" s="8">
        <v>1.00861</v>
      </c>
      <c r="T11" s="8">
        <v>-7.54697</v>
      </c>
      <c r="U11" s="8">
        <v>3.05389</v>
      </c>
      <c r="V11" s="8">
        <v>-0.55309000000000008</v>
      </c>
      <c r="W11" s="8">
        <v>-10.613</v>
      </c>
      <c r="X11" s="8">
        <v>-11.085899999999999</v>
      </c>
      <c r="Y11" s="8">
        <v>5.77902</v>
      </c>
      <c r="Z11" s="8">
        <v>-2.5799099999999999</v>
      </c>
      <c r="AA11" s="8">
        <v>11.36007</v>
      </c>
      <c r="AB11" s="8">
        <v>13.28439</v>
      </c>
      <c r="AC11" s="8">
        <v>-1.07623</v>
      </c>
      <c r="AD11" s="8">
        <v>6.7392950000000003</v>
      </c>
      <c r="AE11" s="8">
        <v>9.3276970000000006</v>
      </c>
      <c r="AF11" s="8">
        <v>9.8532309999999992</v>
      </c>
      <c r="AG11" s="8">
        <v>2.3867620000000001</v>
      </c>
      <c r="AH11" s="8">
        <v>-14.003299999999999</v>
      </c>
      <c r="AI11" s="7"/>
      <c r="AJ11" s="7"/>
      <c r="AK11" s="7"/>
      <c r="AL11" s="7"/>
      <c r="AM11" s="7"/>
      <c r="AN11" s="1"/>
      <c r="AO11" s="1"/>
      <c r="AP11" s="1"/>
      <c r="AQ11" s="1"/>
      <c r="AR11" s="1"/>
      <c r="AS11" s="1"/>
      <c r="AT11" s="1"/>
      <c r="AU11" s="1"/>
      <c r="AV11" s="1"/>
      <c r="AW11" s="1"/>
      <c r="AX11" s="1"/>
      <c r="AY11" s="1"/>
    </row>
    <row r="12" spans="1:51" ht="15" x14ac:dyDescent="0.25">
      <c r="A12" s="103">
        <f>YampaRiverInflow.TotalOutflow!A12</f>
        <v>45597</v>
      </c>
      <c r="B12" s="215"/>
      <c r="C12" s="207">
        <v>-6.5609999999999999</v>
      </c>
      <c r="D12" s="219">
        <v>-6.5609999999999999</v>
      </c>
      <c r="E12" s="8">
        <v>6.7825500000000005</v>
      </c>
      <c r="F12" s="8">
        <v>12.2211</v>
      </c>
      <c r="G12" s="8">
        <v>-13.3376</v>
      </c>
      <c r="H12" s="8">
        <v>4.8029599999999997</v>
      </c>
      <c r="I12" s="8">
        <v>7.5139499999999995</v>
      </c>
      <c r="J12" s="8">
        <v>2.73468</v>
      </c>
      <c r="K12" s="8">
        <v>6.6013000000000002</v>
      </c>
      <c r="L12" s="8">
        <v>0.97684000000000004</v>
      </c>
      <c r="M12" s="8">
        <v>8.3629300000000004</v>
      </c>
      <c r="N12" s="8">
        <v>1.9108499999999999</v>
      </c>
      <c r="O12" s="8">
        <v>-3.2407300000000001</v>
      </c>
      <c r="P12" s="8">
        <v>2.9348700000000001</v>
      </c>
      <c r="Q12" s="8">
        <v>-7.6372900000000001</v>
      </c>
      <c r="R12" s="8">
        <v>3.4327800000000002</v>
      </c>
      <c r="S12" s="8">
        <v>5.0682</v>
      </c>
      <c r="T12" s="8">
        <v>-2.44712</v>
      </c>
      <c r="U12" s="8">
        <v>9.4311000000000007</v>
      </c>
      <c r="V12" s="8">
        <v>-7.2890100000000002</v>
      </c>
      <c r="W12" s="8">
        <v>-3.6388499999999997</v>
      </c>
      <c r="X12" s="8">
        <v>0.89403999999999995</v>
      </c>
      <c r="Y12" s="8">
        <v>10.06827</v>
      </c>
      <c r="Z12" s="8">
        <v>6.3182299999999998</v>
      </c>
      <c r="AA12" s="8">
        <v>14.429110000000001</v>
      </c>
      <c r="AB12" s="8">
        <v>13.14282</v>
      </c>
      <c r="AC12" s="8">
        <v>0.30604999999999999</v>
      </c>
      <c r="AD12" s="8">
        <v>3.2879200000000002</v>
      </c>
      <c r="AE12" s="8">
        <v>9.6716720000000009</v>
      </c>
      <c r="AF12" s="8">
        <v>20.124560000000002</v>
      </c>
      <c r="AG12" s="8">
        <v>-11.070600000000001</v>
      </c>
      <c r="AH12" s="8">
        <v>-13.8909</v>
      </c>
      <c r="AI12" s="7"/>
      <c r="AJ12" s="7"/>
      <c r="AK12" s="7"/>
      <c r="AL12" s="7"/>
      <c r="AM12" s="7"/>
      <c r="AN12" s="1"/>
      <c r="AO12" s="1"/>
      <c r="AP12" s="1"/>
      <c r="AQ12" s="1"/>
      <c r="AR12" s="1"/>
      <c r="AS12" s="1"/>
      <c r="AT12" s="1"/>
      <c r="AU12" s="1"/>
      <c r="AV12" s="1"/>
      <c r="AW12" s="1"/>
      <c r="AX12" s="1"/>
      <c r="AY12" s="1"/>
    </row>
    <row r="13" spans="1:51" ht="15" x14ac:dyDescent="0.25">
      <c r="A13" s="103">
        <f>YampaRiverInflow.TotalOutflow!A13</f>
        <v>45627</v>
      </c>
      <c r="B13" s="215"/>
      <c r="C13" s="207">
        <v>-1.9490000000000001</v>
      </c>
      <c r="D13" s="219">
        <v>-1.9490000000000001</v>
      </c>
      <c r="E13" s="8">
        <v>8.3700100000000006</v>
      </c>
      <c r="F13" s="8">
        <v>26.24044</v>
      </c>
      <c r="G13" s="8">
        <v>9.7062999999999988</v>
      </c>
      <c r="H13" s="8">
        <v>15.84782</v>
      </c>
      <c r="I13" s="8">
        <v>94.941029999999998</v>
      </c>
      <c r="J13" s="8">
        <v>-1.6679900000000001</v>
      </c>
      <c r="K13" s="8">
        <v>27.110379999999999</v>
      </c>
      <c r="L13" s="8">
        <v>15.47331</v>
      </c>
      <c r="M13" s="8">
        <v>23.397189999999998</v>
      </c>
      <c r="N13" s="8">
        <v>-21.467200000000002</v>
      </c>
      <c r="O13" s="8">
        <v>-1.96912</v>
      </c>
      <c r="P13" s="8">
        <v>6.1689999999999996</v>
      </c>
      <c r="Q13" s="8">
        <v>-8.7340999999999998</v>
      </c>
      <c r="R13" s="8">
        <v>2.1890200000000002</v>
      </c>
      <c r="S13" s="8">
        <v>6.2199300000000006</v>
      </c>
      <c r="T13" s="8">
        <v>-1.9193900000000002</v>
      </c>
      <c r="U13" s="8">
        <v>-0.40073999999999999</v>
      </c>
      <c r="V13" s="8">
        <v>-10.7593</v>
      </c>
      <c r="W13" s="8">
        <v>-7.3306499999999994</v>
      </c>
      <c r="X13" s="8">
        <v>7.5781999999999998</v>
      </c>
      <c r="Y13" s="8">
        <v>10.29767</v>
      </c>
      <c r="Z13" s="8">
        <v>-5.8699700000000004</v>
      </c>
      <c r="AA13" s="8">
        <v>24.633080000000003</v>
      </c>
      <c r="AB13" s="8">
        <v>23.363189999999999</v>
      </c>
      <c r="AC13" s="8">
        <v>-1.2471300000000001</v>
      </c>
      <c r="AD13" s="8">
        <v>-6.3736999999999995</v>
      </c>
      <c r="AE13" s="8">
        <v>5.9137360000000001</v>
      </c>
      <c r="AF13" s="8">
        <v>15.60941</v>
      </c>
      <c r="AG13" s="8">
        <v>24.042540000000002</v>
      </c>
      <c r="AH13" s="8">
        <v>-3.4043299999999999</v>
      </c>
      <c r="AI13" s="7"/>
      <c r="AJ13" s="7"/>
      <c r="AK13" s="7"/>
      <c r="AL13" s="7"/>
      <c r="AM13" s="7"/>
      <c r="AN13" s="1"/>
      <c r="AO13" s="1"/>
      <c r="AP13" s="1"/>
      <c r="AQ13" s="1"/>
      <c r="AR13" s="1"/>
      <c r="AS13" s="1"/>
      <c r="AT13" s="1"/>
      <c r="AU13" s="1"/>
      <c r="AV13" s="1"/>
      <c r="AW13" s="1"/>
      <c r="AX13" s="1"/>
      <c r="AY13" s="1"/>
    </row>
    <row r="14" spans="1:51" ht="15" x14ac:dyDescent="0.25">
      <c r="A14" s="103">
        <f>YampaRiverInflow.TotalOutflow!A14</f>
        <v>45658</v>
      </c>
      <c r="B14" s="215"/>
      <c r="C14" s="207">
        <v>6.3789999999999996</v>
      </c>
      <c r="D14" s="219">
        <v>6.3789999999999996</v>
      </c>
      <c r="E14" s="8">
        <v>6.9913500000000006</v>
      </c>
      <c r="F14" s="8">
        <v>-30.0366</v>
      </c>
      <c r="G14" s="8">
        <v>0.34805000000000003</v>
      </c>
      <c r="H14" s="8">
        <v>8.1073400000000007</v>
      </c>
      <c r="I14" s="8">
        <v>-4.0167999999999999</v>
      </c>
      <c r="J14" s="8">
        <v>-0.42529</v>
      </c>
      <c r="K14" s="8">
        <v>-9.22471</v>
      </c>
      <c r="L14" s="8">
        <v>16.908450000000002</v>
      </c>
      <c r="M14" s="8">
        <v>1.48193</v>
      </c>
      <c r="N14" s="8">
        <v>-11.1562</v>
      </c>
      <c r="O14" s="8">
        <v>-10.2127</v>
      </c>
      <c r="P14" s="8">
        <v>-20.743200000000002</v>
      </c>
      <c r="Q14" s="8">
        <v>-9.2751999999999999</v>
      </c>
      <c r="R14" s="8">
        <v>-13.9984</v>
      </c>
      <c r="S14" s="8">
        <v>-0.47846</v>
      </c>
      <c r="T14" s="8">
        <v>-2.4032600000000004</v>
      </c>
      <c r="U14" s="8">
        <v>3.4120999999999997</v>
      </c>
      <c r="V14" s="8">
        <v>-10.2646</v>
      </c>
      <c r="W14" s="8">
        <v>17.93282</v>
      </c>
      <c r="X14" s="8">
        <v>-2.55436</v>
      </c>
      <c r="Y14" s="8">
        <v>-2.7433800000000002</v>
      </c>
      <c r="Z14" s="8">
        <v>-21.323400000000003</v>
      </c>
      <c r="AA14" s="8">
        <v>2.622719</v>
      </c>
      <c r="AB14" s="8">
        <v>3.4634200000000002</v>
      </c>
      <c r="AC14" s="8">
        <v>7.8842790000000003</v>
      </c>
      <c r="AD14" s="8">
        <v>16.61054</v>
      </c>
      <c r="AE14" s="8">
        <v>8.8169590000000007</v>
      </c>
      <c r="AF14" s="8">
        <v>17.907229999999998</v>
      </c>
      <c r="AG14" s="8">
        <v>12.460120000000002</v>
      </c>
      <c r="AH14" s="8">
        <v>7.4652799999999999</v>
      </c>
      <c r="AI14" s="7"/>
      <c r="AJ14" s="7"/>
      <c r="AK14" s="7"/>
      <c r="AL14" s="7"/>
      <c r="AM14" s="7"/>
      <c r="AN14" s="1"/>
      <c r="AO14" s="1"/>
      <c r="AP14" s="1"/>
      <c r="AQ14" s="1"/>
      <c r="AR14" s="1"/>
      <c r="AS14" s="1"/>
      <c r="AT14" s="1"/>
      <c r="AU14" s="1"/>
      <c r="AV14" s="1"/>
      <c r="AW14" s="1"/>
      <c r="AX14" s="1"/>
      <c r="AY14" s="1"/>
    </row>
    <row r="15" spans="1:51" ht="15" x14ac:dyDescent="0.25">
      <c r="A15" s="103">
        <f>YampaRiverInflow.TotalOutflow!A15</f>
        <v>45689</v>
      </c>
      <c r="B15" s="215"/>
      <c r="C15" s="207">
        <v>-0.58899999999999997</v>
      </c>
      <c r="D15" s="219">
        <v>-0.58899999999999997</v>
      </c>
      <c r="E15" s="8">
        <v>4.1059299999999999</v>
      </c>
      <c r="F15" s="8">
        <v>-45.490699999999997</v>
      </c>
      <c r="G15" s="8">
        <v>-8.9389900000000004</v>
      </c>
      <c r="H15" s="8">
        <v>14.93486</v>
      </c>
      <c r="I15" s="8">
        <v>-2.7169299999999996</v>
      </c>
      <c r="J15" s="8">
        <v>1.1206400000000001</v>
      </c>
      <c r="K15" s="8">
        <v>-12.965299999999999</v>
      </c>
      <c r="L15" s="8">
        <v>0.91830999999999996</v>
      </c>
      <c r="M15" s="8">
        <v>1.91351</v>
      </c>
      <c r="N15" s="8">
        <v>-9.2040600000000001</v>
      </c>
      <c r="O15" s="8">
        <v>-8.6602700000000006</v>
      </c>
      <c r="P15" s="8">
        <v>-7.7134099999999997</v>
      </c>
      <c r="Q15" s="8">
        <v>-7.8451700000000004</v>
      </c>
      <c r="R15" s="8">
        <v>-18.252200000000002</v>
      </c>
      <c r="S15" s="8">
        <v>-3.1171700000000002</v>
      </c>
      <c r="T15" s="8">
        <v>-7.3280799999999999</v>
      </c>
      <c r="U15" s="8">
        <v>1.02014</v>
      </c>
      <c r="V15" s="8">
        <v>-14.3032</v>
      </c>
      <c r="W15" s="8">
        <v>-13.955</v>
      </c>
      <c r="X15" s="8">
        <v>-11.963200000000001</v>
      </c>
      <c r="Y15" s="8">
        <v>-5.2006099999999993</v>
      </c>
      <c r="Z15" s="8">
        <v>-1.8404100000000001</v>
      </c>
      <c r="AA15" s="8">
        <v>4.1879590000000002</v>
      </c>
      <c r="AB15" s="8">
        <v>8.0341699999999996</v>
      </c>
      <c r="AC15" s="8">
        <v>-3.2283200000000001</v>
      </c>
      <c r="AD15" s="8">
        <v>-5.3345600000000006</v>
      </c>
      <c r="AE15" s="8">
        <v>-3.9803500000000001</v>
      </c>
      <c r="AF15" s="8">
        <v>3.725031</v>
      </c>
      <c r="AG15" s="8">
        <v>11.38289</v>
      </c>
      <c r="AH15" s="8">
        <v>9.9543199999999992</v>
      </c>
      <c r="AI15" s="7"/>
      <c r="AJ15" s="7"/>
      <c r="AK15" s="7"/>
      <c r="AL15" s="7"/>
      <c r="AM15" s="7"/>
      <c r="AN15" s="1"/>
      <c r="AO15" s="1"/>
      <c r="AP15" s="1"/>
      <c r="AQ15" s="1"/>
      <c r="AR15" s="1"/>
      <c r="AS15" s="1"/>
      <c r="AT15" s="1"/>
      <c r="AU15" s="1"/>
      <c r="AV15" s="1"/>
      <c r="AW15" s="1"/>
      <c r="AX15" s="1"/>
      <c r="AY15" s="1"/>
    </row>
    <row r="16" spans="1:51" ht="15" x14ac:dyDescent="0.25">
      <c r="A16" s="103">
        <f>YampaRiverInflow.TotalOutflow!A16</f>
        <v>45717</v>
      </c>
      <c r="B16" s="215"/>
      <c r="C16" s="207">
        <v>-3.419</v>
      </c>
      <c r="D16" s="219">
        <v>-3.419</v>
      </c>
      <c r="E16" s="8">
        <v>-1.48194</v>
      </c>
      <c r="F16" s="8">
        <v>-85.616900000000001</v>
      </c>
      <c r="G16" s="8">
        <v>-18.977</v>
      </c>
      <c r="H16" s="8">
        <v>-3.0748000000000002</v>
      </c>
      <c r="I16" s="8">
        <v>33.225720000000003</v>
      </c>
      <c r="J16" s="8">
        <v>11.037510000000001</v>
      </c>
      <c r="K16" s="8">
        <v>4.6733700000000002</v>
      </c>
      <c r="L16" s="8">
        <v>4.0890000000000003E-2</v>
      </c>
      <c r="M16" s="8">
        <v>8.1969799999999999</v>
      </c>
      <c r="N16" s="8">
        <v>5.5769299999999999</v>
      </c>
      <c r="O16" s="8">
        <v>-5.0199499999999997</v>
      </c>
      <c r="P16" s="8">
        <v>-3.68032</v>
      </c>
      <c r="Q16" s="8">
        <v>-25.690300000000001</v>
      </c>
      <c r="R16" s="8">
        <v>16.045670000000001</v>
      </c>
      <c r="S16" s="8">
        <v>-10.3043</v>
      </c>
      <c r="T16" s="8">
        <v>-11.892200000000001</v>
      </c>
      <c r="U16" s="8">
        <v>0.31795999999999996</v>
      </c>
      <c r="V16" s="8">
        <v>-9.7432599999999994</v>
      </c>
      <c r="W16" s="8">
        <v>-12.145200000000001</v>
      </c>
      <c r="X16" s="8">
        <v>-6.3741000000000003</v>
      </c>
      <c r="Y16" s="8">
        <v>-11.247</v>
      </c>
      <c r="Z16" s="8">
        <v>-5.8244099999999994</v>
      </c>
      <c r="AA16" s="8">
        <v>-14.067500000000001</v>
      </c>
      <c r="AB16" s="8">
        <v>-1.27335</v>
      </c>
      <c r="AC16" s="8">
        <v>-1.8987400000000001</v>
      </c>
      <c r="AD16" s="8">
        <v>-12.0581</v>
      </c>
      <c r="AE16" s="8">
        <v>-1.39941</v>
      </c>
      <c r="AF16" s="8">
        <v>3.0619520000000002</v>
      </c>
      <c r="AG16" s="8">
        <v>0.5556236</v>
      </c>
      <c r="AH16" s="8">
        <v>2.51511</v>
      </c>
      <c r="AI16" s="7"/>
      <c r="AJ16" s="7"/>
      <c r="AK16" s="7"/>
      <c r="AL16" s="7"/>
      <c r="AM16" s="7"/>
      <c r="AN16" s="1"/>
      <c r="AO16" s="1"/>
      <c r="AP16" s="1"/>
      <c r="AQ16" s="1"/>
      <c r="AR16" s="1"/>
      <c r="AS16" s="1"/>
      <c r="AT16" s="1"/>
      <c r="AU16" s="1"/>
      <c r="AV16" s="1"/>
      <c r="AW16" s="1"/>
      <c r="AX16" s="1"/>
      <c r="AY16" s="1"/>
    </row>
    <row r="17" spans="1:51" ht="15" x14ac:dyDescent="0.25">
      <c r="A17" s="103">
        <f>YampaRiverInflow.TotalOutflow!A17</f>
        <v>45748</v>
      </c>
      <c r="B17" s="215"/>
      <c r="C17" s="207">
        <v>-8.7370000000000001</v>
      </c>
      <c r="D17" s="219">
        <v>-8.7370000000000001</v>
      </c>
      <c r="E17" s="8">
        <v>12.84352</v>
      </c>
      <c r="F17" s="8">
        <v>-51.0623</v>
      </c>
      <c r="G17" s="8">
        <v>-15.1135</v>
      </c>
      <c r="H17" s="8">
        <v>-4.2431000000000001</v>
      </c>
      <c r="I17" s="8">
        <v>-7.57599</v>
      </c>
      <c r="J17" s="8">
        <v>15.395820000000001</v>
      </c>
      <c r="K17" s="8">
        <v>39.174210000000002</v>
      </c>
      <c r="L17" s="8">
        <v>-0.41738999999999998</v>
      </c>
      <c r="M17" s="8">
        <v>-3.9382700000000002</v>
      </c>
      <c r="N17" s="8">
        <v>0.93055999999999994</v>
      </c>
      <c r="O17" s="8">
        <v>-11.8729</v>
      </c>
      <c r="P17" s="8">
        <v>-13.3843</v>
      </c>
      <c r="Q17" s="8">
        <v>-6.9093299999999997</v>
      </c>
      <c r="R17" s="8">
        <v>4.2983100000000007</v>
      </c>
      <c r="S17" s="8">
        <v>-1.6048699999999998</v>
      </c>
      <c r="T17" s="8">
        <v>-3.3881199999999998</v>
      </c>
      <c r="U17" s="8">
        <v>-8.2623700000000007</v>
      </c>
      <c r="V17" s="8">
        <v>-14.0764</v>
      </c>
      <c r="W17" s="8">
        <v>-15.644399999999999</v>
      </c>
      <c r="X17" s="8">
        <v>-20.3934</v>
      </c>
      <c r="Y17" s="8">
        <v>-12.2591</v>
      </c>
      <c r="Z17" s="8">
        <v>-6.0398699999999996</v>
      </c>
      <c r="AA17" s="8">
        <v>14.186459999999999</v>
      </c>
      <c r="AB17" s="8">
        <v>-9.3056399999999986</v>
      </c>
      <c r="AC17" s="8">
        <v>-4.80497</v>
      </c>
      <c r="AD17" s="8">
        <v>-4.7238199999999999</v>
      </c>
      <c r="AE17" s="8">
        <v>-4.9565900000000003</v>
      </c>
      <c r="AF17" s="8">
        <v>-3.62934</v>
      </c>
      <c r="AG17" s="8">
        <v>-36.724299999999999</v>
      </c>
      <c r="AH17" s="8">
        <v>5.76356</v>
      </c>
      <c r="AI17" s="7"/>
      <c r="AJ17" s="7"/>
      <c r="AK17" s="7"/>
      <c r="AL17" s="7"/>
      <c r="AM17" s="7"/>
      <c r="AN17" s="1"/>
      <c r="AO17" s="1"/>
      <c r="AP17" s="1"/>
      <c r="AQ17" s="1"/>
      <c r="AR17" s="1"/>
      <c r="AS17" s="1"/>
      <c r="AT17" s="1"/>
      <c r="AU17" s="1"/>
      <c r="AV17" s="1"/>
      <c r="AW17" s="1"/>
      <c r="AX17" s="1"/>
      <c r="AY17" s="1"/>
    </row>
    <row r="18" spans="1:51" ht="15" x14ac:dyDescent="0.25">
      <c r="A18" s="103">
        <f>YampaRiverInflow.TotalOutflow!A18</f>
        <v>45778</v>
      </c>
      <c r="B18" s="215"/>
      <c r="C18" s="207">
        <v>-11.122999999999999</v>
      </c>
      <c r="D18" s="219">
        <v>-11.122999999999999</v>
      </c>
      <c r="E18" s="8">
        <v>4.7034399999999996</v>
      </c>
      <c r="F18" s="8">
        <v>-61.748899999999999</v>
      </c>
      <c r="G18" s="8">
        <v>-4.7955200000000007</v>
      </c>
      <c r="H18" s="8">
        <v>-13.974399999999999</v>
      </c>
      <c r="I18" s="8">
        <v>-8.2093600000000002</v>
      </c>
      <c r="J18" s="8">
        <v>11.730090000000001</v>
      </c>
      <c r="K18" s="8">
        <v>21.999099999999999</v>
      </c>
      <c r="L18" s="8">
        <v>0.11092</v>
      </c>
      <c r="M18" s="8">
        <v>-14.867799999999999</v>
      </c>
      <c r="N18" s="8">
        <v>-7.1809500000000002</v>
      </c>
      <c r="O18" s="8">
        <v>-5.66974</v>
      </c>
      <c r="P18" s="8">
        <v>-33.700400000000002</v>
      </c>
      <c r="Q18" s="8">
        <v>-4.7220800000000001</v>
      </c>
      <c r="R18" s="8">
        <v>-17.381799999999998</v>
      </c>
      <c r="S18" s="8">
        <v>-33.279300000000006</v>
      </c>
      <c r="T18" s="8">
        <v>-5.4207200000000002</v>
      </c>
      <c r="U18" s="8">
        <v>-5.2464300000000001</v>
      </c>
      <c r="V18" s="8">
        <v>3.1493000000000002</v>
      </c>
      <c r="W18" s="8">
        <v>-9.5569299999999995</v>
      </c>
      <c r="X18" s="8">
        <v>4.5381899999999993</v>
      </c>
      <c r="Y18" s="8">
        <v>2.7454499999999999</v>
      </c>
      <c r="Z18" s="8">
        <v>4.5651899999999994</v>
      </c>
      <c r="AA18" s="8">
        <v>0.1095455</v>
      </c>
      <c r="AB18" s="8">
        <v>7.3637499999999996</v>
      </c>
      <c r="AC18" s="8">
        <v>8.667313</v>
      </c>
      <c r="AD18" s="8">
        <v>9.6379000000000001</v>
      </c>
      <c r="AE18" s="8">
        <v>-0.59501400000000004</v>
      </c>
      <c r="AF18" s="8">
        <v>-7.1286899999999997</v>
      </c>
      <c r="AG18" s="8">
        <v>13.089129999999999</v>
      </c>
      <c r="AH18" s="8">
        <v>7.5992100000000002</v>
      </c>
      <c r="AI18" s="7"/>
      <c r="AJ18" s="7"/>
      <c r="AK18" s="7"/>
      <c r="AL18" s="7"/>
      <c r="AM18" s="7"/>
      <c r="AN18" s="1"/>
      <c r="AO18" s="1"/>
      <c r="AP18" s="1"/>
      <c r="AQ18" s="1"/>
      <c r="AR18" s="1"/>
      <c r="AS18" s="1"/>
      <c r="AT18" s="1"/>
      <c r="AU18" s="1"/>
      <c r="AV18" s="1"/>
      <c r="AW18" s="1"/>
      <c r="AX18" s="1"/>
      <c r="AY18" s="1"/>
    </row>
    <row r="19" spans="1:51" ht="15" x14ac:dyDescent="0.25">
      <c r="A19" s="103">
        <f>YampaRiverInflow.TotalOutflow!A19</f>
        <v>45809</v>
      </c>
      <c r="B19" s="215"/>
      <c r="C19" s="207">
        <v>-5.7859999999999996</v>
      </c>
      <c r="D19" s="219">
        <v>-5.7859999999999996</v>
      </c>
      <c r="E19" s="8">
        <v>13.497540000000001</v>
      </c>
      <c r="F19" s="8">
        <v>-26.186700000000002</v>
      </c>
      <c r="G19" s="8">
        <v>-3.3491300000000002</v>
      </c>
      <c r="H19" s="8">
        <v>4.0840300000000003</v>
      </c>
      <c r="I19" s="8">
        <v>-11.6759</v>
      </c>
      <c r="J19" s="8">
        <v>-4.1159999999999995E-2</v>
      </c>
      <c r="K19" s="8">
        <v>5.6090299999999997</v>
      </c>
      <c r="L19" s="8">
        <v>-3.69754</v>
      </c>
      <c r="M19" s="8">
        <v>-11.8339</v>
      </c>
      <c r="N19" s="8">
        <v>-9.2286099999999998</v>
      </c>
      <c r="O19" s="8">
        <v>-8.5176200000000009</v>
      </c>
      <c r="P19" s="8">
        <v>-26.906099999999999</v>
      </c>
      <c r="Q19" s="8">
        <v>-30.0809</v>
      </c>
      <c r="R19" s="8">
        <v>1.8562000000000001</v>
      </c>
      <c r="S19" s="8">
        <v>-14.7171</v>
      </c>
      <c r="T19" s="8">
        <v>-14.012499999999999</v>
      </c>
      <c r="U19" s="8">
        <v>-1.51996</v>
      </c>
      <c r="V19" s="8">
        <v>-16.566500000000001</v>
      </c>
      <c r="W19" s="8">
        <v>-17.7789</v>
      </c>
      <c r="X19" s="8">
        <v>-8.3348700000000004</v>
      </c>
      <c r="Y19" s="8">
        <v>-5.4185299999999996</v>
      </c>
      <c r="Z19" s="8">
        <v>-7.2006999999999994</v>
      </c>
      <c r="AA19" s="8">
        <v>-0.73851199999999995</v>
      </c>
      <c r="AB19" s="8">
        <v>2.2777600000000002</v>
      </c>
      <c r="AC19" s="8">
        <v>-1.24882</v>
      </c>
      <c r="AD19" s="8">
        <v>-2.2548400000000002</v>
      </c>
      <c r="AE19" s="8">
        <v>-7.8657200000000005</v>
      </c>
      <c r="AF19" s="8">
        <v>-7.5185699999999995</v>
      </c>
      <c r="AG19" s="8">
        <v>-7.5434399999999995</v>
      </c>
      <c r="AH19" s="8">
        <v>4.59762</v>
      </c>
      <c r="AI19" s="7"/>
      <c r="AJ19" s="7"/>
      <c r="AK19" s="7"/>
      <c r="AL19" s="7"/>
      <c r="AM19" s="7"/>
      <c r="AN19" s="1"/>
      <c r="AO19" s="1"/>
      <c r="AP19" s="1"/>
      <c r="AQ19" s="1"/>
      <c r="AR19" s="1"/>
      <c r="AS19" s="1"/>
      <c r="AT19" s="1"/>
      <c r="AU19" s="1"/>
      <c r="AV19" s="1"/>
      <c r="AW19" s="1"/>
      <c r="AX19" s="1"/>
      <c r="AY19" s="1"/>
    </row>
    <row r="20" spans="1:51" ht="15" x14ac:dyDescent="0.25">
      <c r="A20" s="103">
        <f>YampaRiverInflow.TotalOutflow!A20</f>
        <v>45839</v>
      </c>
      <c r="B20" s="215"/>
      <c r="C20" s="207">
        <v>-12.461</v>
      </c>
      <c r="D20" s="219">
        <v>-12.461</v>
      </c>
      <c r="E20" s="8">
        <v>3.09552</v>
      </c>
      <c r="F20" s="8">
        <v>-10.6083</v>
      </c>
      <c r="G20" s="8">
        <v>-7.64445</v>
      </c>
      <c r="H20" s="8">
        <v>8.1272700000000011</v>
      </c>
      <c r="I20" s="8">
        <v>-11.493399999999999</v>
      </c>
      <c r="J20" s="8">
        <v>10.728009999999999</v>
      </c>
      <c r="K20" s="8">
        <v>8.7200199999999999</v>
      </c>
      <c r="L20" s="8">
        <v>-1.2666099999999998</v>
      </c>
      <c r="M20" s="8">
        <v>-11.347200000000001</v>
      </c>
      <c r="N20" s="8">
        <v>-18.336200000000002</v>
      </c>
      <c r="O20" s="8">
        <v>-2.94312</v>
      </c>
      <c r="P20" s="8">
        <v>-31.489599999999999</v>
      </c>
      <c r="Q20" s="8">
        <v>-20.471400000000003</v>
      </c>
      <c r="R20" s="8">
        <v>-11.8964</v>
      </c>
      <c r="S20" s="8">
        <v>-5.89581</v>
      </c>
      <c r="T20" s="8">
        <v>-9.4188299999999998</v>
      </c>
      <c r="U20" s="8">
        <v>-9.6500499999999985</v>
      </c>
      <c r="V20" s="8">
        <v>-13.497399999999999</v>
      </c>
      <c r="W20" s="8">
        <v>-20.7821</v>
      </c>
      <c r="X20" s="8">
        <v>-5.3935699999999995</v>
      </c>
      <c r="Y20" s="8">
        <v>-16.034399999999998</v>
      </c>
      <c r="Z20" s="8">
        <v>-7.2505600000000001</v>
      </c>
      <c r="AA20" s="8">
        <v>-12.2248</v>
      </c>
      <c r="AB20" s="8">
        <v>-2.5033499999999997</v>
      </c>
      <c r="AC20" s="8">
        <v>-0.440502</v>
      </c>
      <c r="AD20" s="8">
        <v>11.24718</v>
      </c>
      <c r="AE20" s="8">
        <v>-1.8387200000000001</v>
      </c>
      <c r="AF20" s="8">
        <v>-11.0794</v>
      </c>
      <c r="AG20" s="8">
        <v>-4.7515900000000002</v>
      </c>
      <c r="AH20" s="8">
        <v>1.85019</v>
      </c>
      <c r="AI20" s="7"/>
      <c r="AJ20" s="7"/>
      <c r="AK20" s="7"/>
      <c r="AL20" s="7"/>
      <c r="AM20" s="7"/>
      <c r="AN20" s="1"/>
      <c r="AO20" s="1"/>
      <c r="AP20" s="1"/>
      <c r="AQ20" s="1"/>
      <c r="AR20" s="1"/>
      <c r="AS20" s="1"/>
      <c r="AT20" s="1"/>
      <c r="AU20" s="1"/>
      <c r="AV20" s="1"/>
      <c r="AW20" s="1"/>
      <c r="AX20" s="1"/>
      <c r="AY20" s="1"/>
    </row>
    <row r="21" spans="1:51" ht="15" x14ac:dyDescent="0.25">
      <c r="A21" s="103">
        <f>YampaRiverInflow.TotalOutflow!A21</f>
        <v>45870</v>
      </c>
      <c r="B21" s="215"/>
      <c r="C21" s="207">
        <v>-10.351000000000001</v>
      </c>
      <c r="D21" s="219">
        <v>-10.351000000000001</v>
      </c>
      <c r="E21" s="8">
        <v>3.7869800000000002</v>
      </c>
      <c r="F21" s="8">
        <v>-3.9497499999999999</v>
      </c>
      <c r="G21" s="8">
        <v>-0.94598000000000004</v>
      </c>
      <c r="H21" s="8">
        <v>2.1968100000000002</v>
      </c>
      <c r="I21" s="8">
        <v>-4.3264100000000001</v>
      </c>
      <c r="J21" s="8">
        <v>-10.6752</v>
      </c>
      <c r="K21" s="8">
        <v>1.8042</v>
      </c>
      <c r="L21" s="8">
        <v>4.2788000000000004</v>
      </c>
      <c r="M21" s="8">
        <v>-12.226000000000001</v>
      </c>
      <c r="N21" s="8">
        <v>-3.8130300000000004</v>
      </c>
      <c r="O21" s="8">
        <v>-0.78469000000000011</v>
      </c>
      <c r="P21" s="8">
        <v>-7.6042100000000001</v>
      </c>
      <c r="Q21" s="8">
        <v>-5.4120699999999999</v>
      </c>
      <c r="R21" s="8">
        <v>-13.8598</v>
      </c>
      <c r="S21" s="8">
        <v>-14.737</v>
      </c>
      <c r="T21" s="8">
        <v>-6.2569600000000003</v>
      </c>
      <c r="U21" s="8">
        <v>-22.553799999999999</v>
      </c>
      <c r="V21" s="8">
        <v>-2.4493899999999997</v>
      </c>
      <c r="W21" s="8">
        <v>-15.1355</v>
      </c>
      <c r="X21" s="8">
        <v>2.9768400000000002</v>
      </c>
      <c r="Y21" s="8">
        <v>5.9177799999999996</v>
      </c>
      <c r="Z21" s="8">
        <v>3.3304999999999998</v>
      </c>
      <c r="AA21" s="8">
        <v>10.576969999999999</v>
      </c>
      <c r="AB21" s="8">
        <v>-7.4222299999999999</v>
      </c>
      <c r="AC21" s="8">
        <v>-2.7236199999999999</v>
      </c>
      <c r="AD21" s="8">
        <v>11.2767</v>
      </c>
      <c r="AE21" s="8">
        <v>-2.6559499999999998</v>
      </c>
      <c r="AF21" s="8">
        <v>3.1679930000000001</v>
      </c>
      <c r="AG21" s="8">
        <v>-8.08446</v>
      </c>
      <c r="AH21" s="8">
        <v>4.3259999999999996</v>
      </c>
      <c r="AI21" s="7"/>
      <c r="AJ21" s="7"/>
      <c r="AK21" s="7"/>
      <c r="AL21" s="7"/>
      <c r="AM21" s="7"/>
      <c r="AN21" s="1"/>
      <c r="AO21" s="1"/>
      <c r="AP21" s="1"/>
      <c r="AQ21" s="1"/>
      <c r="AR21" s="1"/>
      <c r="AS21" s="1"/>
      <c r="AT21" s="1"/>
      <c r="AU21" s="1"/>
      <c r="AV21" s="1"/>
      <c r="AW21" s="1"/>
      <c r="AX21" s="1"/>
      <c r="AY21" s="1"/>
    </row>
    <row r="22" spans="1:51" ht="15" x14ac:dyDescent="0.25">
      <c r="A22" s="103">
        <f>YampaRiverInflow.TotalOutflow!A22</f>
        <v>45901</v>
      </c>
      <c r="B22" s="215"/>
      <c r="C22" s="207">
        <v>-5.9930000000000003</v>
      </c>
      <c r="D22" s="219">
        <v>-5.9930000000000003</v>
      </c>
      <c r="E22" s="8">
        <v>5.2410399999999999</v>
      </c>
      <c r="F22" s="8">
        <v>-12.903600000000001</v>
      </c>
      <c r="G22" s="8">
        <v>8.5776000000000003</v>
      </c>
      <c r="H22" s="8">
        <v>15.860709999999999</v>
      </c>
      <c r="I22" s="8">
        <v>4.2184399999999993</v>
      </c>
      <c r="J22" s="8">
        <v>2.1504499999999998</v>
      </c>
      <c r="K22" s="8">
        <v>-6.8963000000000001</v>
      </c>
      <c r="L22" s="8">
        <v>-12.975100000000001</v>
      </c>
      <c r="M22" s="8">
        <v>-7.1190200000000008</v>
      </c>
      <c r="N22" s="8">
        <v>-2.2877899999999998</v>
      </c>
      <c r="O22" s="8">
        <v>-15.519200000000001</v>
      </c>
      <c r="P22" s="8">
        <v>-21.1785</v>
      </c>
      <c r="Q22" s="8">
        <v>-6.0739200000000002</v>
      </c>
      <c r="R22" s="8">
        <v>-3.6959299999999997</v>
      </c>
      <c r="S22" s="8">
        <v>0.22959000000000002</v>
      </c>
      <c r="T22" s="8">
        <v>-2.0469200000000001</v>
      </c>
      <c r="U22" s="8">
        <v>-1.55017</v>
      </c>
      <c r="V22" s="8">
        <v>8.7733099999999986</v>
      </c>
      <c r="W22" s="8">
        <v>-8.4957199999999986</v>
      </c>
      <c r="X22" s="8">
        <v>10.460270000000001</v>
      </c>
      <c r="Y22" s="8">
        <v>-5.7617600000000007</v>
      </c>
      <c r="Z22" s="8">
        <v>-2.9507099999999999</v>
      </c>
      <c r="AA22" s="8">
        <v>5.573264</v>
      </c>
      <c r="AB22" s="8">
        <v>6.7049099999999999</v>
      </c>
      <c r="AC22" s="8">
        <v>-0.37902999999999998</v>
      </c>
      <c r="AD22" s="8">
        <v>1.002618</v>
      </c>
      <c r="AE22" s="8">
        <v>4.0797420000000004</v>
      </c>
      <c r="AF22" s="8">
        <v>-5.3277200000000002</v>
      </c>
      <c r="AG22" s="8">
        <v>-6.2411499999999993</v>
      </c>
      <c r="AH22" s="8">
        <v>2.4840100000000001</v>
      </c>
      <c r="AI22" s="7"/>
      <c r="AJ22" s="7"/>
      <c r="AK22" s="7"/>
      <c r="AL22" s="7"/>
      <c r="AM22" s="7"/>
      <c r="AN22" s="1"/>
      <c r="AO22" s="1"/>
      <c r="AP22" s="1"/>
      <c r="AQ22" s="1"/>
      <c r="AR22" s="1"/>
      <c r="AS22" s="1"/>
      <c r="AT22" s="1"/>
      <c r="AU22" s="1"/>
      <c r="AV22" s="1"/>
      <c r="AW22" s="1"/>
      <c r="AX22" s="1"/>
      <c r="AY22" s="1"/>
    </row>
    <row r="23" spans="1:51" ht="15" x14ac:dyDescent="0.25">
      <c r="A23" s="103">
        <f>YampaRiverInflow.TotalOutflow!A23</f>
        <v>45931</v>
      </c>
      <c r="B23" s="215"/>
      <c r="C23" s="207">
        <v>-2.1219999999999999</v>
      </c>
      <c r="D23" s="219">
        <v>-2.1219999999999999</v>
      </c>
      <c r="E23" s="8">
        <v>16.06822</v>
      </c>
      <c r="F23" s="8">
        <v>-0.16736000000000001</v>
      </c>
      <c r="G23" s="8">
        <v>3.9343000000000004</v>
      </c>
      <c r="H23" s="8">
        <v>-8.1954599999999989</v>
      </c>
      <c r="I23" s="8">
        <v>1.15303</v>
      </c>
      <c r="J23" s="8">
        <v>4.8546899999999997</v>
      </c>
      <c r="K23" s="8">
        <v>-2.7721900000000002</v>
      </c>
      <c r="L23" s="8">
        <v>10.111030000000001</v>
      </c>
      <c r="M23" s="8">
        <v>-7.8798000000000004</v>
      </c>
      <c r="N23" s="8">
        <v>4.2608300000000003</v>
      </c>
      <c r="O23" s="8">
        <v>-9.0296399999999988</v>
      </c>
      <c r="P23" s="8">
        <v>-19.219099999999997</v>
      </c>
      <c r="Q23" s="8">
        <v>-22.1523</v>
      </c>
      <c r="R23" s="8">
        <v>1.00861</v>
      </c>
      <c r="S23" s="8">
        <v>-7.54697</v>
      </c>
      <c r="T23" s="8">
        <v>3.05389</v>
      </c>
      <c r="U23" s="8">
        <v>-0.55309000000000008</v>
      </c>
      <c r="V23" s="8">
        <v>-10.613</v>
      </c>
      <c r="W23" s="8">
        <v>-11.085899999999999</v>
      </c>
      <c r="X23" s="8">
        <v>5.77902</v>
      </c>
      <c r="Y23" s="8">
        <v>-2.5799099999999999</v>
      </c>
      <c r="Z23" s="8">
        <v>11.36007</v>
      </c>
      <c r="AA23" s="8">
        <v>13.28439</v>
      </c>
      <c r="AB23" s="8">
        <v>-1.07623</v>
      </c>
      <c r="AC23" s="8">
        <v>6.7392950000000003</v>
      </c>
      <c r="AD23" s="8">
        <v>9.3276970000000006</v>
      </c>
      <c r="AE23" s="8">
        <v>9.8532309999999992</v>
      </c>
      <c r="AF23" s="8">
        <v>2.3867620000000001</v>
      </c>
      <c r="AG23" s="8">
        <v>-14.003299999999999</v>
      </c>
      <c r="AH23" s="8">
        <v>4.5726499999999994</v>
      </c>
      <c r="AI23" s="7"/>
      <c r="AJ23" s="7"/>
      <c r="AK23" s="7"/>
      <c r="AL23" s="7"/>
      <c r="AM23" s="7"/>
      <c r="AN23" s="1"/>
      <c r="AO23" s="1"/>
      <c r="AP23" s="1"/>
      <c r="AQ23" s="1"/>
      <c r="AR23" s="1"/>
      <c r="AS23" s="1"/>
      <c r="AT23" s="1"/>
      <c r="AU23" s="1"/>
      <c r="AV23" s="1"/>
      <c r="AW23" s="1"/>
      <c r="AX23" s="1"/>
      <c r="AY23" s="1"/>
    </row>
    <row r="24" spans="1:51" ht="15" x14ac:dyDescent="0.25">
      <c r="A24" s="103">
        <f>YampaRiverInflow.TotalOutflow!A24</f>
        <v>45962</v>
      </c>
      <c r="B24" s="215"/>
      <c r="C24" s="207">
        <v>-6.5609999999999999</v>
      </c>
      <c r="D24" s="219">
        <v>-6.5609999999999999</v>
      </c>
      <c r="E24" s="8">
        <v>12.2211</v>
      </c>
      <c r="F24" s="8">
        <v>-13.3376</v>
      </c>
      <c r="G24" s="8">
        <v>4.8029599999999997</v>
      </c>
      <c r="H24" s="8">
        <v>7.5139499999999995</v>
      </c>
      <c r="I24" s="8">
        <v>2.73468</v>
      </c>
      <c r="J24" s="8">
        <v>6.6013000000000002</v>
      </c>
      <c r="K24" s="8">
        <v>0.97684000000000004</v>
      </c>
      <c r="L24" s="8">
        <v>8.3629300000000004</v>
      </c>
      <c r="M24" s="8">
        <v>1.9108499999999999</v>
      </c>
      <c r="N24" s="8">
        <v>-3.2407300000000001</v>
      </c>
      <c r="O24" s="8">
        <v>2.9348700000000001</v>
      </c>
      <c r="P24" s="8">
        <v>-7.6372900000000001</v>
      </c>
      <c r="Q24" s="8">
        <v>3.4327800000000002</v>
      </c>
      <c r="R24" s="8">
        <v>5.0682</v>
      </c>
      <c r="S24" s="8">
        <v>-2.44712</v>
      </c>
      <c r="T24" s="8">
        <v>9.4311000000000007</v>
      </c>
      <c r="U24" s="8">
        <v>-7.2890100000000002</v>
      </c>
      <c r="V24" s="8">
        <v>-3.6388499999999997</v>
      </c>
      <c r="W24" s="8">
        <v>0.89403999999999995</v>
      </c>
      <c r="X24" s="8">
        <v>10.06827</v>
      </c>
      <c r="Y24" s="8">
        <v>6.3182299999999998</v>
      </c>
      <c r="Z24" s="8">
        <v>14.429110000000001</v>
      </c>
      <c r="AA24" s="8">
        <v>13.14282</v>
      </c>
      <c r="AB24" s="8">
        <v>0.30604999999999999</v>
      </c>
      <c r="AC24" s="8">
        <v>3.2879200000000002</v>
      </c>
      <c r="AD24" s="8">
        <v>9.6716720000000009</v>
      </c>
      <c r="AE24" s="8">
        <v>20.124560000000002</v>
      </c>
      <c r="AF24" s="8">
        <v>-11.070600000000001</v>
      </c>
      <c r="AG24" s="8">
        <v>-13.8909</v>
      </c>
      <c r="AH24" s="8">
        <v>6.7825500000000005</v>
      </c>
      <c r="AI24" s="7"/>
      <c r="AJ24" s="7"/>
      <c r="AK24" s="7"/>
      <c r="AL24" s="7"/>
      <c r="AM24" s="7"/>
      <c r="AN24" s="1"/>
      <c r="AO24" s="1"/>
      <c r="AP24" s="1"/>
      <c r="AQ24" s="1"/>
      <c r="AR24" s="1"/>
      <c r="AS24" s="1"/>
      <c r="AT24" s="1"/>
      <c r="AU24" s="1"/>
      <c r="AV24" s="1"/>
      <c r="AW24" s="1"/>
      <c r="AX24" s="1"/>
      <c r="AY24" s="1"/>
    </row>
    <row r="25" spans="1:51" ht="15" x14ac:dyDescent="0.25">
      <c r="A25" s="103">
        <f>YampaRiverInflow.TotalOutflow!A25</f>
        <v>45992</v>
      </c>
      <c r="B25" s="215"/>
      <c r="C25" s="207">
        <v>-1.9490000000000001</v>
      </c>
      <c r="D25" s="219">
        <v>-1.9490000000000001</v>
      </c>
      <c r="E25" s="8">
        <v>26.24044</v>
      </c>
      <c r="F25" s="8">
        <v>9.7062999999999988</v>
      </c>
      <c r="G25" s="8">
        <v>15.84782</v>
      </c>
      <c r="H25" s="8">
        <v>94.941029999999998</v>
      </c>
      <c r="I25" s="8">
        <v>-1.6679900000000001</v>
      </c>
      <c r="J25" s="8">
        <v>27.110379999999999</v>
      </c>
      <c r="K25" s="8">
        <v>15.47331</v>
      </c>
      <c r="L25" s="8">
        <v>23.397189999999998</v>
      </c>
      <c r="M25" s="8">
        <v>-21.467200000000002</v>
      </c>
      <c r="N25" s="8">
        <v>-1.96912</v>
      </c>
      <c r="O25" s="8">
        <v>6.1689999999999996</v>
      </c>
      <c r="P25" s="8">
        <v>-8.7340999999999998</v>
      </c>
      <c r="Q25" s="8">
        <v>2.1890200000000002</v>
      </c>
      <c r="R25" s="8">
        <v>6.2199300000000006</v>
      </c>
      <c r="S25" s="8">
        <v>-1.9193900000000002</v>
      </c>
      <c r="T25" s="8">
        <v>-0.40073999999999999</v>
      </c>
      <c r="U25" s="8">
        <v>-10.7593</v>
      </c>
      <c r="V25" s="8">
        <v>-7.3306499999999994</v>
      </c>
      <c r="W25" s="8">
        <v>7.5781999999999998</v>
      </c>
      <c r="X25" s="8">
        <v>10.29767</v>
      </c>
      <c r="Y25" s="8">
        <v>-5.8699700000000004</v>
      </c>
      <c r="Z25" s="8">
        <v>24.633080000000003</v>
      </c>
      <c r="AA25" s="8">
        <v>23.363189999999999</v>
      </c>
      <c r="AB25" s="8">
        <v>-1.2471300000000001</v>
      </c>
      <c r="AC25" s="8">
        <v>-6.3736999999999995</v>
      </c>
      <c r="AD25" s="8">
        <v>5.9137360000000001</v>
      </c>
      <c r="AE25" s="8">
        <v>15.60941</v>
      </c>
      <c r="AF25" s="8">
        <v>24.042540000000002</v>
      </c>
      <c r="AG25" s="8">
        <v>-3.4043299999999999</v>
      </c>
      <c r="AH25" s="8">
        <v>8.3700100000000006</v>
      </c>
      <c r="AI25" s="7"/>
      <c r="AJ25" s="7"/>
      <c r="AK25" s="7"/>
      <c r="AL25" s="7"/>
      <c r="AM25" s="7"/>
      <c r="AN25" s="1"/>
      <c r="AO25" s="1"/>
      <c r="AP25" s="1"/>
      <c r="AQ25" s="1"/>
      <c r="AR25" s="1"/>
      <c r="AS25" s="1"/>
      <c r="AT25" s="1"/>
      <c r="AU25" s="1"/>
      <c r="AV25" s="1"/>
      <c r="AW25" s="1"/>
      <c r="AX25" s="1"/>
      <c r="AY25" s="1"/>
    </row>
    <row r="26" spans="1:51" ht="15" x14ac:dyDescent="0.25">
      <c r="A26" s="103">
        <f>YampaRiverInflow.TotalOutflow!A26</f>
        <v>46023</v>
      </c>
      <c r="B26" s="215"/>
      <c r="C26" s="207">
        <v>6.3789999999999996</v>
      </c>
      <c r="D26" s="219">
        <v>6.3789999999999996</v>
      </c>
      <c r="E26" s="8">
        <v>-30.0366</v>
      </c>
      <c r="F26" s="8">
        <v>0.34805000000000003</v>
      </c>
      <c r="G26" s="8">
        <v>8.1073400000000007</v>
      </c>
      <c r="H26" s="8">
        <v>-4.0167999999999999</v>
      </c>
      <c r="I26" s="8">
        <v>-0.42529</v>
      </c>
      <c r="J26" s="8">
        <v>-9.22471</v>
      </c>
      <c r="K26" s="8">
        <v>16.908450000000002</v>
      </c>
      <c r="L26" s="8">
        <v>1.48193</v>
      </c>
      <c r="M26" s="8">
        <v>-11.1562</v>
      </c>
      <c r="N26" s="8">
        <v>-10.2127</v>
      </c>
      <c r="O26" s="8">
        <v>-20.743200000000002</v>
      </c>
      <c r="P26" s="8">
        <v>-9.2751999999999999</v>
      </c>
      <c r="Q26" s="8">
        <v>-13.9984</v>
      </c>
      <c r="R26" s="8">
        <v>-0.47846</v>
      </c>
      <c r="S26" s="8">
        <v>-2.4032600000000004</v>
      </c>
      <c r="T26" s="8">
        <v>3.4120999999999997</v>
      </c>
      <c r="U26" s="8">
        <v>-10.2646</v>
      </c>
      <c r="V26" s="8">
        <v>17.93282</v>
      </c>
      <c r="W26" s="8">
        <v>-2.55436</v>
      </c>
      <c r="X26" s="8">
        <v>-2.7433800000000002</v>
      </c>
      <c r="Y26" s="8">
        <v>-21.323400000000003</v>
      </c>
      <c r="Z26" s="8">
        <v>2.622719</v>
      </c>
      <c r="AA26" s="8">
        <v>3.4634200000000002</v>
      </c>
      <c r="AB26" s="8">
        <v>7.8842790000000003</v>
      </c>
      <c r="AC26" s="8">
        <v>16.61054</v>
      </c>
      <c r="AD26" s="8">
        <v>8.8169590000000007</v>
      </c>
      <c r="AE26" s="8">
        <v>17.907229999999998</v>
      </c>
      <c r="AF26" s="8">
        <v>12.460120000000002</v>
      </c>
      <c r="AG26" s="8">
        <v>7.4652799999999999</v>
      </c>
      <c r="AH26" s="8">
        <v>6.9913500000000006</v>
      </c>
      <c r="AI26" s="7"/>
      <c r="AJ26" s="7"/>
      <c r="AK26" s="7"/>
      <c r="AL26" s="7"/>
      <c r="AM26" s="7"/>
      <c r="AN26" s="1"/>
      <c r="AO26" s="1"/>
      <c r="AP26" s="1"/>
      <c r="AQ26" s="1"/>
      <c r="AR26" s="1"/>
      <c r="AS26" s="1"/>
      <c r="AT26" s="1"/>
      <c r="AU26" s="1"/>
      <c r="AV26" s="1"/>
      <c r="AW26" s="1"/>
      <c r="AX26" s="1"/>
      <c r="AY26" s="1"/>
    </row>
    <row r="27" spans="1:51" ht="15" x14ac:dyDescent="0.25">
      <c r="A27" s="103">
        <f>YampaRiverInflow.TotalOutflow!A27</f>
        <v>46054</v>
      </c>
      <c r="B27" s="215"/>
      <c r="C27" s="207">
        <v>-0.58899999999999997</v>
      </c>
      <c r="D27" s="219">
        <v>-0.58899999999999997</v>
      </c>
      <c r="E27" s="8">
        <v>-45.490699999999997</v>
      </c>
      <c r="F27" s="8">
        <v>-8.9389900000000004</v>
      </c>
      <c r="G27" s="8">
        <v>14.93486</v>
      </c>
      <c r="H27" s="8">
        <v>-2.7169299999999996</v>
      </c>
      <c r="I27" s="8">
        <v>1.1206400000000001</v>
      </c>
      <c r="J27" s="8">
        <v>-12.965299999999999</v>
      </c>
      <c r="K27" s="8">
        <v>0.91830999999999996</v>
      </c>
      <c r="L27" s="8">
        <v>1.91351</v>
      </c>
      <c r="M27" s="8">
        <v>-9.2040600000000001</v>
      </c>
      <c r="N27" s="8">
        <v>-8.6602700000000006</v>
      </c>
      <c r="O27" s="8">
        <v>-7.7134099999999997</v>
      </c>
      <c r="P27" s="8">
        <v>-7.8451700000000004</v>
      </c>
      <c r="Q27" s="8">
        <v>-18.252200000000002</v>
      </c>
      <c r="R27" s="8">
        <v>-3.1171700000000002</v>
      </c>
      <c r="S27" s="8">
        <v>-7.3280799999999999</v>
      </c>
      <c r="T27" s="8">
        <v>1.02014</v>
      </c>
      <c r="U27" s="8">
        <v>-14.3032</v>
      </c>
      <c r="V27" s="8">
        <v>-13.955</v>
      </c>
      <c r="W27" s="8">
        <v>-11.963200000000001</v>
      </c>
      <c r="X27" s="8">
        <v>-5.2006099999999993</v>
      </c>
      <c r="Y27" s="8">
        <v>-1.8404100000000001</v>
      </c>
      <c r="Z27" s="8">
        <v>4.1879590000000002</v>
      </c>
      <c r="AA27" s="8">
        <v>8.0341699999999996</v>
      </c>
      <c r="AB27" s="8">
        <v>-3.2283200000000001</v>
      </c>
      <c r="AC27" s="8">
        <v>-5.3345600000000006</v>
      </c>
      <c r="AD27" s="8">
        <v>-3.9803500000000001</v>
      </c>
      <c r="AE27" s="8">
        <v>3.725031</v>
      </c>
      <c r="AF27" s="8">
        <v>11.38289</v>
      </c>
      <c r="AG27" s="8">
        <v>9.9543199999999992</v>
      </c>
      <c r="AH27" s="8">
        <v>4.1059299999999999</v>
      </c>
      <c r="AI27" s="7"/>
      <c r="AJ27" s="7"/>
      <c r="AK27" s="7"/>
      <c r="AL27" s="7"/>
      <c r="AM27" s="7"/>
      <c r="AN27" s="1"/>
      <c r="AO27" s="1"/>
      <c r="AP27" s="1"/>
      <c r="AQ27" s="1"/>
      <c r="AR27" s="1"/>
      <c r="AS27" s="1"/>
      <c r="AT27" s="1"/>
      <c r="AU27" s="1"/>
      <c r="AV27" s="1"/>
      <c r="AW27" s="1"/>
      <c r="AX27" s="1"/>
      <c r="AY27" s="1"/>
    </row>
    <row r="28" spans="1:51" ht="15" x14ac:dyDescent="0.25">
      <c r="A28" s="103">
        <f>YampaRiverInflow.TotalOutflow!A28</f>
        <v>46082</v>
      </c>
      <c r="B28" s="215"/>
      <c r="C28" s="207">
        <v>-3.419</v>
      </c>
      <c r="D28" s="219">
        <v>-3.419</v>
      </c>
      <c r="E28" s="8">
        <v>-85.616900000000001</v>
      </c>
      <c r="F28" s="8">
        <v>-18.977</v>
      </c>
      <c r="G28" s="8">
        <v>-3.0748000000000002</v>
      </c>
      <c r="H28" s="8">
        <v>33.225720000000003</v>
      </c>
      <c r="I28" s="8">
        <v>11.037510000000001</v>
      </c>
      <c r="J28" s="8">
        <v>4.6733700000000002</v>
      </c>
      <c r="K28" s="8">
        <v>4.0890000000000003E-2</v>
      </c>
      <c r="L28" s="8">
        <v>8.1969799999999999</v>
      </c>
      <c r="M28" s="8">
        <v>5.5769299999999999</v>
      </c>
      <c r="N28" s="8">
        <v>-5.0199499999999997</v>
      </c>
      <c r="O28" s="8">
        <v>-3.68032</v>
      </c>
      <c r="P28" s="8">
        <v>-25.690300000000001</v>
      </c>
      <c r="Q28" s="8">
        <v>16.045670000000001</v>
      </c>
      <c r="R28" s="8">
        <v>-10.3043</v>
      </c>
      <c r="S28" s="8">
        <v>-11.892200000000001</v>
      </c>
      <c r="T28" s="8">
        <v>0.31795999999999996</v>
      </c>
      <c r="U28" s="8">
        <v>-9.7432599999999994</v>
      </c>
      <c r="V28" s="8">
        <v>-12.145200000000001</v>
      </c>
      <c r="W28" s="8">
        <v>-6.3741000000000003</v>
      </c>
      <c r="X28" s="8">
        <v>-11.247</v>
      </c>
      <c r="Y28" s="8">
        <v>-5.8244099999999994</v>
      </c>
      <c r="Z28" s="8">
        <v>-14.067500000000001</v>
      </c>
      <c r="AA28" s="8">
        <v>-1.27335</v>
      </c>
      <c r="AB28" s="8">
        <v>-1.8987400000000001</v>
      </c>
      <c r="AC28" s="8">
        <v>-12.0581</v>
      </c>
      <c r="AD28" s="8">
        <v>-1.39941</v>
      </c>
      <c r="AE28" s="8">
        <v>3.0619520000000002</v>
      </c>
      <c r="AF28" s="8">
        <v>0.5556236</v>
      </c>
      <c r="AG28" s="8">
        <v>2.51511</v>
      </c>
      <c r="AH28" s="8">
        <v>-1.48194</v>
      </c>
      <c r="AI28" s="7"/>
      <c r="AJ28" s="7"/>
      <c r="AK28" s="7"/>
      <c r="AL28" s="7"/>
      <c r="AM28" s="7"/>
      <c r="AN28" s="1"/>
      <c r="AO28" s="1"/>
      <c r="AP28" s="1"/>
      <c r="AQ28" s="1"/>
      <c r="AR28" s="1"/>
      <c r="AS28" s="1"/>
      <c r="AT28" s="1"/>
      <c r="AU28" s="1"/>
      <c r="AV28" s="1"/>
      <c r="AW28" s="1"/>
      <c r="AX28" s="1"/>
      <c r="AY28" s="1"/>
    </row>
    <row r="29" spans="1:51" ht="15" x14ac:dyDescent="0.25">
      <c r="A29" s="103">
        <f>YampaRiverInflow.TotalOutflow!A29</f>
        <v>46113</v>
      </c>
      <c r="B29" s="215"/>
      <c r="C29" s="207">
        <v>-8.7370000000000001</v>
      </c>
      <c r="D29" s="219">
        <v>-8.7370000000000001</v>
      </c>
      <c r="E29" s="8">
        <v>-51.0623</v>
      </c>
      <c r="F29" s="8">
        <v>-15.1135</v>
      </c>
      <c r="G29" s="8">
        <v>-4.2431000000000001</v>
      </c>
      <c r="H29" s="8">
        <v>-7.57599</v>
      </c>
      <c r="I29" s="8">
        <v>15.395820000000001</v>
      </c>
      <c r="J29" s="8">
        <v>39.174210000000002</v>
      </c>
      <c r="K29" s="8">
        <v>-0.41738999999999998</v>
      </c>
      <c r="L29" s="8">
        <v>-3.9382700000000002</v>
      </c>
      <c r="M29" s="8">
        <v>0.93055999999999994</v>
      </c>
      <c r="N29" s="8">
        <v>-11.8729</v>
      </c>
      <c r="O29" s="8">
        <v>-13.3843</v>
      </c>
      <c r="P29" s="8">
        <v>-6.9093299999999997</v>
      </c>
      <c r="Q29" s="8">
        <v>4.2983100000000007</v>
      </c>
      <c r="R29" s="8">
        <v>-1.6048699999999998</v>
      </c>
      <c r="S29" s="8">
        <v>-3.3881199999999998</v>
      </c>
      <c r="T29" s="8">
        <v>-8.2623700000000007</v>
      </c>
      <c r="U29" s="8">
        <v>-14.0764</v>
      </c>
      <c r="V29" s="8">
        <v>-15.644399999999999</v>
      </c>
      <c r="W29" s="8">
        <v>-20.3934</v>
      </c>
      <c r="X29" s="8">
        <v>-12.2591</v>
      </c>
      <c r="Y29" s="8">
        <v>-6.0398699999999996</v>
      </c>
      <c r="Z29" s="8">
        <v>14.186459999999999</v>
      </c>
      <c r="AA29" s="8">
        <v>-9.3056399999999986</v>
      </c>
      <c r="AB29" s="8">
        <v>-4.80497</v>
      </c>
      <c r="AC29" s="8">
        <v>-4.7238199999999999</v>
      </c>
      <c r="AD29" s="8">
        <v>-4.9565900000000003</v>
      </c>
      <c r="AE29" s="8">
        <v>-3.62934</v>
      </c>
      <c r="AF29" s="8">
        <v>-36.724299999999999</v>
      </c>
      <c r="AG29" s="8">
        <v>5.76356</v>
      </c>
      <c r="AH29" s="8">
        <v>12.84352</v>
      </c>
      <c r="AI29" s="7"/>
      <c r="AJ29" s="7"/>
      <c r="AK29" s="7"/>
      <c r="AL29" s="7"/>
      <c r="AM29" s="7"/>
      <c r="AN29" s="1"/>
      <c r="AO29" s="1"/>
      <c r="AP29" s="1"/>
      <c r="AQ29" s="1"/>
      <c r="AR29" s="1"/>
      <c r="AS29" s="1"/>
      <c r="AT29" s="1"/>
      <c r="AU29" s="1"/>
      <c r="AV29" s="1"/>
      <c r="AW29" s="1"/>
      <c r="AX29" s="1"/>
      <c r="AY29" s="1"/>
    </row>
    <row r="30" spans="1:51" ht="15" x14ac:dyDescent="0.25">
      <c r="A30" s="103">
        <f>YampaRiverInflow.TotalOutflow!A30</f>
        <v>46143</v>
      </c>
      <c r="B30" s="215"/>
      <c r="C30" s="207">
        <v>-11.122999999999999</v>
      </c>
      <c r="D30" s="219">
        <v>-11.122999999999999</v>
      </c>
      <c r="E30" s="8">
        <v>-61.748899999999999</v>
      </c>
      <c r="F30" s="8">
        <v>-4.7955200000000007</v>
      </c>
      <c r="G30" s="8">
        <v>-13.974399999999999</v>
      </c>
      <c r="H30" s="8">
        <v>-8.2093600000000002</v>
      </c>
      <c r="I30" s="8">
        <v>11.730090000000001</v>
      </c>
      <c r="J30" s="8">
        <v>21.999099999999999</v>
      </c>
      <c r="K30" s="8">
        <v>0.11092</v>
      </c>
      <c r="L30" s="8">
        <v>-14.867799999999999</v>
      </c>
      <c r="M30" s="8">
        <v>-7.1809500000000002</v>
      </c>
      <c r="N30" s="8">
        <v>-5.66974</v>
      </c>
      <c r="O30" s="8">
        <v>-33.700400000000002</v>
      </c>
      <c r="P30" s="8">
        <v>-4.7220800000000001</v>
      </c>
      <c r="Q30" s="8">
        <v>-17.381799999999998</v>
      </c>
      <c r="R30" s="8">
        <v>-33.279300000000006</v>
      </c>
      <c r="S30" s="8">
        <v>-5.4207200000000002</v>
      </c>
      <c r="T30" s="8">
        <v>-5.2464300000000001</v>
      </c>
      <c r="U30" s="8">
        <v>3.1493000000000002</v>
      </c>
      <c r="V30" s="8">
        <v>-9.5569299999999995</v>
      </c>
      <c r="W30" s="8">
        <v>4.5381899999999993</v>
      </c>
      <c r="X30" s="8">
        <v>2.7454499999999999</v>
      </c>
      <c r="Y30" s="8">
        <v>4.5651899999999994</v>
      </c>
      <c r="Z30" s="8">
        <v>0.1095455</v>
      </c>
      <c r="AA30" s="8">
        <v>7.3637499999999996</v>
      </c>
      <c r="AB30" s="8">
        <v>8.667313</v>
      </c>
      <c r="AC30" s="8">
        <v>9.6379000000000001</v>
      </c>
      <c r="AD30" s="8">
        <v>-0.59501400000000004</v>
      </c>
      <c r="AE30" s="8">
        <v>-7.1286899999999997</v>
      </c>
      <c r="AF30" s="8">
        <v>13.089129999999999</v>
      </c>
      <c r="AG30" s="8">
        <v>7.5992100000000002</v>
      </c>
      <c r="AH30" s="8">
        <v>4.7034399999999996</v>
      </c>
      <c r="AI30" s="7"/>
      <c r="AJ30" s="7"/>
      <c r="AK30" s="7"/>
      <c r="AL30" s="7"/>
      <c r="AM30" s="7"/>
      <c r="AN30" s="1"/>
      <c r="AO30" s="1"/>
      <c r="AP30" s="1"/>
      <c r="AQ30" s="1"/>
      <c r="AR30" s="1"/>
      <c r="AS30" s="1"/>
      <c r="AT30" s="1"/>
      <c r="AU30" s="1"/>
      <c r="AV30" s="1"/>
      <c r="AW30" s="1"/>
      <c r="AX30" s="1"/>
      <c r="AY30" s="1"/>
    </row>
    <row r="31" spans="1:51" ht="15" x14ac:dyDescent="0.25">
      <c r="A31" s="103">
        <f>YampaRiverInflow.TotalOutflow!A31</f>
        <v>46174</v>
      </c>
      <c r="B31" s="215"/>
      <c r="C31" s="207">
        <v>-5.7859999999999996</v>
      </c>
      <c r="D31" s="219">
        <v>-5.7859999999999996</v>
      </c>
      <c r="E31" s="8">
        <v>-26.186700000000002</v>
      </c>
      <c r="F31" s="8">
        <v>-3.3491300000000002</v>
      </c>
      <c r="G31" s="8">
        <v>4.0840300000000003</v>
      </c>
      <c r="H31" s="8">
        <v>-11.6759</v>
      </c>
      <c r="I31" s="8">
        <v>-4.1159999999999995E-2</v>
      </c>
      <c r="J31" s="8">
        <v>5.6090299999999997</v>
      </c>
      <c r="K31" s="8">
        <v>-3.69754</v>
      </c>
      <c r="L31" s="8">
        <v>-11.8339</v>
      </c>
      <c r="M31" s="8">
        <v>-9.2286099999999998</v>
      </c>
      <c r="N31" s="8">
        <v>-8.5176200000000009</v>
      </c>
      <c r="O31" s="8">
        <v>-26.906099999999999</v>
      </c>
      <c r="P31" s="8">
        <v>-30.0809</v>
      </c>
      <c r="Q31" s="8">
        <v>1.8562000000000001</v>
      </c>
      <c r="R31" s="8">
        <v>-14.7171</v>
      </c>
      <c r="S31" s="8">
        <v>-14.012499999999999</v>
      </c>
      <c r="T31" s="8">
        <v>-1.51996</v>
      </c>
      <c r="U31" s="8">
        <v>-16.566500000000001</v>
      </c>
      <c r="V31" s="8">
        <v>-17.7789</v>
      </c>
      <c r="W31" s="8">
        <v>-8.3348700000000004</v>
      </c>
      <c r="X31" s="8">
        <v>-5.4185299999999996</v>
      </c>
      <c r="Y31" s="8">
        <v>-7.2006999999999994</v>
      </c>
      <c r="Z31" s="8">
        <v>-0.73851199999999995</v>
      </c>
      <c r="AA31" s="8">
        <v>2.2777600000000002</v>
      </c>
      <c r="AB31" s="8">
        <v>-1.24882</v>
      </c>
      <c r="AC31" s="8">
        <v>-2.2548400000000002</v>
      </c>
      <c r="AD31" s="8">
        <v>-7.8657200000000005</v>
      </c>
      <c r="AE31" s="8">
        <v>-7.5185699999999995</v>
      </c>
      <c r="AF31" s="8">
        <v>-7.5434399999999995</v>
      </c>
      <c r="AG31" s="8">
        <v>4.59762</v>
      </c>
      <c r="AH31" s="8">
        <v>13.497540000000001</v>
      </c>
      <c r="AI31" s="7"/>
      <c r="AJ31" s="7"/>
      <c r="AK31" s="7"/>
      <c r="AL31" s="7"/>
      <c r="AM31" s="7"/>
      <c r="AN31" s="1"/>
      <c r="AO31" s="1"/>
      <c r="AP31" s="1"/>
      <c r="AQ31" s="1"/>
      <c r="AR31" s="1"/>
      <c r="AS31" s="1"/>
      <c r="AT31" s="1"/>
      <c r="AU31" s="1"/>
      <c r="AV31" s="1"/>
      <c r="AW31" s="1"/>
      <c r="AX31" s="1"/>
      <c r="AY31" s="1"/>
    </row>
    <row r="32" spans="1:51" ht="15" x14ac:dyDescent="0.25">
      <c r="A32" s="103">
        <f>YampaRiverInflow.TotalOutflow!A32</f>
        <v>46204</v>
      </c>
      <c r="B32" s="215"/>
      <c r="C32" s="207">
        <v>-12.461</v>
      </c>
      <c r="D32" s="219">
        <v>-12.461</v>
      </c>
      <c r="E32" s="8">
        <v>-10.6083</v>
      </c>
      <c r="F32" s="8">
        <v>-7.64445</v>
      </c>
      <c r="G32" s="8">
        <v>8.1272700000000011</v>
      </c>
      <c r="H32" s="8">
        <v>-11.493399999999999</v>
      </c>
      <c r="I32" s="8">
        <v>10.728009999999999</v>
      </c>
      <c r="J32" s="8">
        <v>8.7200199999999999</v>
      </c>
      <c r="K32" s="8">
        <v>-1.2666099999999998</v>
      </c>
      <c r="L32" s="8">
        <v>-11.347200000000001</v>
      </c>
      <c r="M32" s="8">
        <v>-18.336200000000002</v>
      </c>
      <c r="N32" s="8">
        <v>-2.94312</v>
      </c>
      <c r="O32" s="8">
        <v>-31.489599999999999</v>
      </c>
      <c r="P32" s="8">
        <v>-20.471400000000003</v>
      </c>
      <c r="Q32" s="8">
        <v>-11.8964</v>
      </c>
      <c r="R32" s="8">
        <v>-5.89581</v>
      </c>
      <c r="S32" s="8">
        <v>-9.4188299999999998</v>
      </c>
      <c r="T32" s="8">
        <v>-9.6500499999999985</v>
      </c>
      <c r="U32" s="8">
        <v>-13.497399999999999</v>
      </c>
      <c r="V32" s="8">
        <v>-20.7821</v>
      </c>
      <c r="W32" s="8">
        <v>-5.3935699999999995</v>
      </c>
      <c r="X32" s="8">
        <v>-16.034399999999998</v>
      </c>
      <c r="Y32" s="8">
        <v>-7.2505600000000001</v>
      </c>
      <c r="Z32" s="8">
        <v>-12.2248</v>
      </c>
      <c r="AA32" s="8">
        <v>-2.5033499999999997</v>
      </c>
      <c r="AB32" s="8">
        <v>-0.440502</v>
      </c>
      <c r="AC32" s="8">
        <v>11.24718</v>
      </c>
      <c r="AD32" s="8">
        <v>-1.8387200000000001</v>
      </c>
      <c r="AE32" s="8">
        <v>-11.0794</v>
      </c>
      <c r="AF32" s="8">
        <v>-4.7515900000000002</v>
      </c>
      <c r="AG32" s="8">
        <v>1.85019</v>
      </c>
      <c r="AH32" s="8">
        <v>3.09552</v>
      </c>
      <c r="AI32" s="7"/>
      <c r="AJ32" s="7"/>
      <c r="AK32" s="7"/>
      <c r="AL32" s="7"/>
      <c r="AM32" s="7"/>
      <c r="AN32" s="1"/>
      <c r="AO32" s="1"/>
      <c r="AP32" s="1"/>
      <c r="AQ32" s="1"/>
      <c r="AR32" s="1"/>
      <c r="AS32" s="1"/>
      <c r="AT32" s="1"/>
      <c r="AU32" s="1"/>
      <c r="AV32" s="1"/>
      <c r="AW32" s="1"/>
      <c r="AX32" s="1"/>
      <c r="AY32" s="1"/>
    </row>
    <row r="33" spans="1:51" ht="15" x14ac:dyDescent="0.25">
      <c r="A33" s="103">
        <f>YampaRiverInflow.TotalOutflow!A33</f>
        <v>46235</v>
      </c>
      <c r="B33" s="215"/>
      <c r="C33" s="207">
        <v>-10.351000000000001</v>
      </c>
      <c r="D33" s="219">
        <v>-10.351000000000001</v>
      </c>
      <c r="E33" s="8">
        <v>-3.9497499999999999</v>
      </c>
      <c r="F33" s="8">
        <v>-0.94598000000000004</v>
      </c>
      <c r="G33" s="8">
        <v>2.1968100000000002</v>
      </c>
      <c r="H33" s="8">
        <v>-4.3264100000000001</v>
      </c>
      <c r="I33" s="8">
        <v>-10.6752</v>
      </c>
      <c r="J33" s="8">
        <v>1.8042</v>
      </c>
      <c r="K33" s="8">
        <v>4.2788000000000004</v>
      </c>
      <c r="L33" s="8">
        <v>-12.226000000000001</v>
      </c>
      <c r="M33" s="8">
        <v>-3.8130300000000004</v>
      </c>
      <c r="N33" s="8">
        <v>-0.78469000000000011</v>
      </c>
      <c r="O33" s="8">
        <v>-7.6042100000000001</v>
      </c>
      <c r="P33" s="8">
        <v>-5.4120699999999999</v>
      </c>
      <c r="Q33" s="8">
        <v>-13.8598</v>
      </c>
      <c r="R33" s="8">
        <v>-14.737</v>
      </c>
      <c r="S33" s="8">
        <v>-6.2569600000000003</v>
      </c>
      <c r="T33" s="8">
        <v>-22.553799999999999</v>
      </c>
      <c r="U33" s="8">
        <v>-2.4493899999999997</v>
      </c>
      <c r="V33" s="8">
        <v>-15.1355</v>
      </c>
      <c r="W33" s="8">
        <v>2.9768400000000002</v>
      </c>
      <c r="X33" s="8">
        <v>5.9177799999999996</v>
      </c>
      <c r="Y33" s="8">
        <v>3.3304999999999998</v>
      </c>
      <c r="Z33" s="8">
        <v>10.576969999999999</v>
      </c>
      <c r="AA33" s="8">
        <v>-7.4222299999999999</v>
      </c>
      <c r="AB33" s="8">
        <v>-2.7236199999999999</v>
      </c>
      <c r="AC33" s="8">
        <v>11.2767</v>
      </c>
      <c r="AD33" s="8">
        <v>-2.6559499999999998</v>
      </c>
      <c r="AE33" s="8">
        <v>3.1679930000000001</v>
      </c>
      <c r="AF33" s="8">
        <v>-8.08446</v>
      </c>
      <c r="AG33" s="8">
        <v>4.3259999999999996</v>
      </c>
      <c r="AH33" s="8">
        <v>3.7869800000000002</v>
      </c>
      <c r="AI33" s="7"/>
      <c r="AJ33" s="7"/>
      <c r="AK33" s="7"/>
      <c r="AL33" s="7"/>
      <c r="AM33" s="7"/>
      <c r="AN33" s="1"/>
      <c r="AO33" s="1"/>
      <c r="AP33" s="1"/>
      <c r="AQ33" s="1"/>
      <c r="AR33" s="1"/>
      <c r="AS33" s="1"/>
      <c r="AT33" s="1"/>
      <c r="AU33" s="1"/>
      <c r="AV33" s="1"/>
      <c r="AW33" s="1"/>
      <c r="AX33" s="1"/>
      <c r="AY33" s="1"/>
    </row>
    <row r="34" spans="1:51" ht="15" x14ac:dyDescent="0.25">
      <c r="A34" s="103">
        <f>YampaRiverInflow.TotalOutflow!A34</f>
        <v>46266</v>
      </c>
      <c r="B34" s="215"/>
      <c r="C34" s="207">
        <v>-5.9930000000000003</v>
      </c>
      <c r="D34" s="219">
        <v>-5.9930000000000003</v>
      </c>
      <c r="E34" s="8">
        <v>-12.903600000000001</v>
      </c>
      <c r="F34" s="8">
        <v>8.5776000000000003</v>
      </c>
      <c r="G34" s="8">
        <v>15.860709999999999</v>
      </c>
      <c r="H34" s="8">
        <v>4.2184399999999993</v>
      </c>
      <c r="I34" s="8">
        <v>2.1504499999999998</v>
      </c>
      <c r="J34" s="8">
        <v>-6.8963000000000001</v>
      </c>
      <c r="K34" s="8">
        <v>-12.975100000000001</v>
      </c>
      <c r="L34" s="8">
        <v>-7.1190200000000008</v>
      </c>
      <c r="M34" s="8">
        <v>-2.2877899999999998</v>
      </c>
      <c r="N34" s="8">
        <v>-15.519200000000001</v>
      </c>
      <c r="O34" s="8">
        <v>-21.1785</v>
      </c>
      <c r="P34" s="8">
        <v>-6.0739200000000002</v>
      </c>
      <c r="Q34" s="8">
        <v>-3.6959299999999997</v>
      </c>
      <c r="R34" s="8">
        <v>0.22959000000000002</v>
      </c>
      <c r="S34" s="8">
        <v>-2.0469200000000001</v>
      </c>
      <c r="T34" s="8">
        <v>-1.55017</v>
      </c>
      <c r="U34" s="8">
        <v>8.7733099999999986</v>
      </c>
      <c r="V34" s="8">
        <v>-8.4957199999999986</v>
      </c>
      <c r="W34" s="8">
        <v>10.460270000000001</v>
      </c>
      <c r="X34" s="8">
        <v>-5.7617600000000007</v>
      </c>
      <c r="Y34" s="8">
        <v>-2.9507099999999999</v>
      </c>
      <c r="Z34" s="8">
        <v>5.573264</v>
      </c>
      <c r="AA34" s="8">
        <v>6.7049099999999999</v>
      </c>
      <c r="AB34" s="8">
        <v>-0.37902999999999998</v>
      </c>
      <c r="AC34" s="8">
        <v>1.002618</v>
      </c>
      <c r="AD34" s="8">
        <v>4.0797420000000004</v>
      </c>
      <c r="AE34" s="8">
        <v>-5.3277200000000002</v>
      </c>
      <c r="AF34" s="8">
        <v>-6.2411499999999993</v>
      </c>
      <c r="AG34" s="8">
        <v>2.4840100000000001</v>
      </c>
      <c r="AH34" s="8">
        <v>5.2410399999999999</v>
      </c>
      <c r="AI34" s="7"/>
      <c r="AJ34" s="7"/>
      <c r="AK34" s="7"/>
      <c r="AL34" s="7"/>
      <c r="AM34" s="7"/>
      <c r="AN34" s="1"/>
      <c r="AO34" s="1"/>
      <c r="AP34" s="1"/>
      <c r="AQ34" s="1"/>
      <c r="AR34" s="1"/>
      <c r="AS34" s="1"/>
      <c r="AT34" s="1"/>
      <c r="AU34" s="1"/>
      <c r="AV34" s="1"/>
      <c r="AW34" s="1"/>
      <c r="AX34" s="1"/>
      <c r="AY34" s="1"/>
    </row>
    <row r="35" spans="1:51" ht="15" x14ac:dyDescent="0.25">
      <c r="A35" s="103">
        <f>YampaRiverInflow.TotalOutflow!A35</f>
        <v>46296</v>
      </c>
      <c r="B35" s="215"/>
      <c r="C35" s="207">
        <v>-2.1219999999999999</v>
      </c>
      <c r="D35" s="219">
        <v>-2.1219999999999999</v>
      </c>
      <c r="E35" s="8">
        <v>-0.16736000000000001</v>
      </c>
      <c r="F35" s="8">
        <v>3.9343000000000004</v>
      </c>
      <c r="G35" s="8">
        <v>-8.1954599999999989</v>
      </c>
      <c r="H35" s="8">
        <v>1.15303</v>
      </c>
      <c r="I35" s="8">
        <v>4.8546899999999997</v>
      </c>
      <c r="J35" s="8">
        <v>-2.7721900000000002</v>
      </c>
      <c r="K35" s="8">
        <v>10.111030000000001</v>
      </c>
      <c r="L35" s="8">
        <v>-7.8798000000000004</v>
      </c>
      <c r="M35" s="8">
        <v>4.2608300000000003</v>
      </c>
      <c r="N35" s="8">
        <v>-9.0296399999999988</v>
      </c>
      <c r="O35" s="8">
        <v>-19.219099999999997</v>
      </c>
      <c r="P35" s="8">
        <v>-22.1523</v>
      </c>
      <c r="Q35" s="8">
        <v>1.00861</v>
      </c>
      <c r="R35" s="8">
        <v>-7.54697</v>
      </c>
      <c r="S35" s="8">
        <v>3.05389</v>
      </c>
      <c r="T35" s="8">
        <v>-0.55309000000000008</v>
      </c>
      <c r="U35" s="8">
        <v>-10.613</v>
      </c>
      <c r="V35" s="8">
        <v>-11.085899999999999</v>
      </c>
      <c r="W35" s="8">
        <v>5.77902</v>
      </c>
      <c r="X35" s="8">
        <v>-2.5799099999999999</v>
      </c>
      <c r="Y35" s="8">
        <v>11.36007</v>
      </c>
      <c r="Z35" s="8">
        <v>13.28439</v>
      </c>
      <c r="AA35" s="8">
        <v>-1.07623</v>
      </c>
      <c r="AB35" s="8">
        <v>6.7392950000000003</v>
      </c>
      <c r="AC35" s="8">
        <v>9.3276970000000006</v>
      </c>
      <c r="AD35" s="8">
        <v>9.8532309999999992</v>
      </c>
      <c r="AE35" s="8">
        <v>2.3867620000000001</v>
      </c>
      <c r="AF35" s="8">
        <v>-14.003299999999999</v>
      </c>
      <c r="AG35" s="8">
        <v>4.5726499999999994</v>
      </c>
      <c r="AH35" s="8">
        <v>16.06822</v>
      </c>
      <c r="AI35" s="7"/>
      <c r="AJ35" s="7"/>
      <c r="AK35" s="7"/>
      <c r="AL35" s="7"/>
      <c r="AM35" s="7"/>
      <c r="AN35" s="1"/>
      <c r="AO35" s="1"/>
      <c r="AP35" s="1"/>
      <c r="AQ35" s="1"/>
      <c r="AR35" s="1"/>
      <c r="AS35" s="1"/>
      <c r="AT35" s="1"/>
      <c r="AU35" s="1"/>
      <c r="AV35" s="1"/>
      <c r="AW35" s="1"/>
      <c r="AX35" s="1"/>
      <c r="AY35" s="1"/>
    </row>
    <row r="36" spans="1:51" ht="15" x14ac:dyDescent="0.25">
      <c r="A36" s="103">
        <f>YampaRiverInflow.TotalOutflow!A36</f>
        <v>46327</v>
      </c>
      <c r="B36" s="215"/>
      <c r="C36" s="207">
        <v>-6.5609999999999999</v>
      </c>
      <c r="D36" s="219">
        <v>-6.5609999999999999</v>
      </c>
      <c r="E36" s="8">
        <v>-13.3376</v>
      </c>
      <c r="F36" s="8">
        <v>4.8029599999999997</v>
      </c>
      <c r="G36" s="8">
        <v>7.5139499999999995</v>
      </c>
      <c r="H36" s="8">
        <v>2.73468</v>
      </c>
      <c r="I36" s="8">
        <v>6.6013000000000002</v>
      </c>
      <c r="J36" s="8">
        <v>0.97684000000000004</v>
      </c>
      <c r="K36" s="8">
        <v>8.3629300000000004</v>
      </c>
      <c r="L36" s="8">
        <v>1.9108499999999999</v>
      </c>
      <c r="M36" s="8">
        <v>-3.2407300000000001</v>
      </c>
      <c r="N36" s="8">
        <v>2.9348700000000001</v>
      </c>
      <c r="O36" s="8">
        <v>-7.6372900000000001</v>
      </c>
      <c r="P36" s="8">
        <v>3.4327800000000002</v>
      </c>
      <c r="Q36" s="8">
        <v>5.0682</v>
      </c>
      <c r="R36" s="8">
        <v>-2.44712</v>
      </c>
      <c r="S36" s="8">
        <v>9.4311000000000007</v>
      </c>
      <c r="T36" s="8">
        <v>-7.2890100000000002</v>
      </c>
      <c r="U36" s="8">
        <v>-3.6388499999999997</v>
      </c>
      <c r="V36" s="8">
        <v>0.89403999999999995</v>
      </c>
      <c r="W36" s="8">
        <v>10.06827</v>
      </c>
      <c r="X36" s="8">
        <v>6.3182299999999998</v>
      </c>
      <c r="Y36" s="8">
        <v>14.429110000000001</v>
      </c>
      <c r="Z36" s="8">
        <v>13.14282</v>
      </c>
      <c r="AA36" s="8">
        <v>0.30604999999999999</v>
      </c>
      <c r="AB36" s="8">
        <v>3.2879200000000002</v>
      </c>
      <c r="AC36" s="8">
        <v>9.6716720000000009</v>
      </c>
      <c r="AD36" s="8">
        <v>20.124560000000002</v>
      </c>
      <c r="AE36" s="8">
        <v>-11.070600000000001</v>
      </c>
      <c r="AF36" s="8">
        <v>-13.8909</v>
      </c>
      <c r="AG36" s="8">
        <v>6.7825500000000005</v>
      </c>
      <c r="AH36" s="8">
        <v>12.2211</v>
      </c>
      <c r="AI36" s="7"/>
      <c r="AJ36" s="7"/>
      <c r="AK36" s="7"/>
      <c r="AL36" s="7"/>
      <c r="AM36" s="7"/>
      <c r="AN36" s="1"/>
      <c r="AO36" s="1"/>
      <c r="AP36" s="1"/>
      <c r="AQ36" s="1"/>
      <c r="AR36" s="1"/>
      <c r="AS36" s="1"/>
      <c r="AT36" s="1"/>
      <c r="AU36" s="1"/>
      <c r="AV36" s="1"/>
      <c r="AW36" s="1"/>
      <c r="AX36" s="1"/>
      <c r="AY36" s="1"/>
    </row>
    <row r="37" spans="1:51" ht="15" x14ac:dyDescent="0.25">
      <c r="A37" s="103">
        <f>YampaRiverInflow.TotalOutflow!A37</f>
        <v>46357</v>
      </c>
      <c r="B37" s="215"/>
      <c r="C37" s="207">
        <v>-1.9490000000000001</v>
      </c>
      <c r="D37" s="219">
        <v>-1.9490000000000001</v>
      </c>
      <c r="E37" s="8">
        <v>9.7062999999999988</v>
      </c>
      <c r="F37" s="8">
        <v>15.84782</v>
      </c>
      <c r="G37" s="8">
        <v>94.941029999999998</v>
      </c>
      <c r="H37" s="8">
        <v>-1.6679900000000001</v>
      </c>
      <c r="I37" s="8">
        <v>27.110379999999999</v>
      </c>
      <c r="J37" s="8">
        <v>15.47331</v>
      </c>
      <c r="K37" s="8">
        <v>23.397189999999998</v>
      </c>
      <c r="L37" s="8">
        <v>-21.467200000000002</v>
      </c>
      <c r="M37" s="8">
        <v>-1.96912</v>
      </c>
      <c r="N37" s="8">
        <v>6.1689999999999996</v>
      </c>
      <c r="O37" s="8">
        <v>-8.7340999999999998</v>
      </c>
      <c r="P37" s="8">
        <v>2.1890200000000002</v>
      </c>
      <c r="Q37" s="8">
        <v>6.2199300000000006</v>
      </c>
      <c r="R37" s="8">
        <v>-1.9193900000000002</v>
      </c>
      <c r="S37" s="8">
        <v>-0.40073999999999999</v>
      </c>
      <c r="T37" s="8">
        <v>-10.7593</v>
      </c>
      <c r="U37" s="8">
        <v>-7.3306499999999994</v>
      </c>
      <c r="V37" s="8">
        <v>7.5781999999999998</v>
      </c>
      <c r="W37" s="8">
        <v>10.29767</v>
      </c>
      <c r="X37" s="8">
        <v>-5.8699700000000004</v>
      </c>
      <c r="Y37" s="8">
        <v>24.633080000000003</v>
      </c>
      <c r="Z37" s="8">
        <v>23.363189999999999</v>
      </c>
      <c r="AA37" s="8">
        <v>-1.2471300000000001</v>
      </c>
      <c r="AB37" s="8">
        <v>-6.3736999999999995</v>
      </c>
      <c r="AC37" s="8">
        <v>5.9137360000000001</v>
      </c>
      <c r="AD37" s="8">
        <v>15.60941</v>
      </c>
      <c r="AE37" s="8">
        <v>24.042540000000002</v>
      </c>
      <c r="AF37" s="8">
        <v>-3.4043299999999999</v>
      </c>
      <c r="AG37" s="8">
        <v>8.3700100000000006</v>
      </c>
      <c r="AH37" s="8">
        <v>26.24044</v>
      </c>
      <c r="AI37" s="7"/>
      <c r="AJ37" s="7"/>
      <c r="AK37" s="7"/>
      <c r="AL37" s="7"/>
      <c r="AM37" s="7"/>
      <c r="AN37" s="1"/>
      <c r="AO37" s="1"/>
      <c r="AP37" s="1"/>
      <c r="AQ37" s="1"/>
      <c r="AR37" s="1"/>
      <c r="AS37" s="1"/>
      <c r="AT37" s="1"/>
      <c r="AU37" s="1"/>
      <c r="AV37" s="1"/>
      <c r="AW37" s="1"/>
      <c r="AX37" s="1"/>
      <c r="AY37" s="1"/>
    </row>
    <row r="38" spans="1:51" ht="15" x14ac:dyDescent="0.25">
      <c r="A38" s="103">
        <f>YampaRiverInflow.TotalOutflow!A38</f>
        <v>46388</v>
      </c>
      <c r="B38" s="215"/>
      <c r="C38" s="207">
        <v>6.3789999999999996</v>
      </c>
      <c r="D38" s="219">
        <v>6.3789999999999996</v>
      </c>
      <c r="E38" s="8">
        <v>0.34805000000000003</v>
      </c>
      <c r="F38" s="8">
        <v>8.1073400000000007</v>
      </c>
      <c r="G38" s="8">
        <v>-4.0167999999999999</v>
      </c>
      <c r="H38" s="8">
        <v>-0.42529</v>
      </c>
      <c r="I38" s="8">
        <v>-9.22471</v>
      </c>
      <c r="J38" s="8">
        <v>16.908450000000002</v>
      </c>
      <c r="K38" s="8">
        <v>1.48193</v>
      </c>
      <c r="L38" s="8">
        <v>-11.1562</v>
      </c>
      <c r="M38" s="8">
        <v>-10.2127</v>
      </c>
      <c r="N38" s="8">
        <v>-20.743200000000002</v>
      </c>
      <c r="O38" s="8">
        <v>-9.2751999999999999</v>
      </c>
      <c r="P38" s="8">
        <v>-13.9984</v>
      </c>
      <c r="Q38" s="8">
        <v>-0.47846</v>
      </c>
      <c r="R38" s="8">
        <v>-2.4032600000000004</v>
      </c>
      <c r="S38" s="8">
        <v>3.4120999999999997</v>
      </c>
      <c r="T38" s="8">
        <v>-10.2646</v>
      </c>
      <c r="U38" s="8">
        <v>17.93282</v>
      </c>
      <c r="V38" s="8">
        <v>-2.55436</v>
      </c>
      <c r="W38" s="8">
        <v>-2.7433800000000002</v>
      </c>
      <c r="X38" s="8">
        <v>-21.323400000000003</v>
      </c>
      <c r="Y38" s="8">
        <v>2.622719</v>
      </c>
      <c r="Z38" s="8">
        <v>3.4634200000000002</v>
      </c>
      <c r="AA38" s="8">
        <v>7.8842790000000003</v>
      </c>
      <c r="AB38" s="8">
        <v>16.61054</v>
      </c>
      <c r="AC38" s="8">
        <v>8.8169590000000007</v>
      </c>
      <c r="AD38" s="8">
        <v>17.907229999999998</v>
      </c>
      <c r="AE38" s="8">
        <v>12.460120000000002</v>
      </c>
      <c r="AF38" s="8">
        <v>7.4652799999999999</v>
      </c>
      <c r="AG38" s="8">
        <v>6.9913500000000006</v>
      </c>
      <c r="AH38" s="8">
        <v>-30.0366</v>
      </c>
      <c r="AI38" s="7"/>
      <c r="AJ38" s="7"/>
      <c r="AK38" s="7"/>
      <c r="AL38" s="7"/>
      <c r="AM38" s="7"/>
      <c r="AN38" s="1"/>
      <c r="AO38" s="1"/>
      <c r="AP38" s="1"/>
      <c r="AQ38" s="1"/>
      <c r="AR38" s="1"/>
      <c r="AS38" s="1"/>
      <c r="AT38" s="1"/>
      <c r="AU38" s="1"/>
      <c r="AV38" s="1"/>
      <c r="AW38" s="1"/>
      <c r="AX38" s="1"/>
      <c r="AY38" s="1"/>
    </row>
    <row r="39" spans="1:51" ht="15" x14ac:dyDescent="0.25">
      <c r="A39" s="103">
        <f>YampaRiverInflow.TotalOutflow!A39</f>
        <v>46419</v>
      </c>
      <c r="B39" s="215"/>
      <c r="C39" s="207">
        <v>-0.58899999999999997</v>
      </c>
      <c r="D39" s="219">
        <v>-0.58899999999999997</v>
      </c>
      <c r="E39" s="8">
        <v>-8.9389900000000004</v>
      </c>
      <c r="F39" s="8">
        <v>14.93486</v>
      </c>
      <c r="G39" s="8">
        <v>-2.7169299999999996</v>
      </c>
      <c r="H39" s="8">
        <v>1.1206400000000001</v>
      </c>
      <c r="I39" s="8">
        <v>-12.965299999999999</v>
      </c>
      <c r="J39" s="8">
        <v>0.91830999999999996</v>
      </c>
      <c r="K39" s="8">
        <v>1.91351</v>
      </c>
      <c r="L39" s="8">
        <v>-9.2040600000000001</v>
      </c>
      <c r="M39" s="8">
        <v>-8.6602700000000006</v>
      </c>
      <c r="N39" s="8">
        <v>-7.7134099999999997</v>
      </c>
      <c r="O39" s="8">
        <v>-7.8451700000000004</v>
      </c>
      <c r="P39" s="8">
        <v>-18.252200000000002</v>
      </c>
      <c r="Q39" s="8">
        <v>-3.1171700000000002</v>
      </c>
      <c r="R39" s="8">
        <v>-7.3280799999999999</v>
      </c>
      <c r="S39" s="8">
        <v>1.02014</v>
      </c>
      <c r="T39" s="8">
        <v>-14.3032</v>
      </c>
      <c r="U39" s="8">
        <v>-13.955</v>
      </c>
      <c r="V39" s="8">
        <v>-11.963200000000001</v>
      </c>
      <c r="W39" s="8">
        <v>-5.2006099999999993</v>
      </c>
      <c r="X39" s="8">
        <v>-1.8404100000000001</v>
      </c>
      <c r="Y39" s="8">
        <v>4.1879590000000002</v>
      </c>
      <c r="Z39" s="8">
        <v>8.0341699999999996</v>
      </c>
      <c r="AA39" s="8">
        <v>-3.2283200000000001</v>
      </c>
      <c r="AB39" s="8">
        <v>-5.3345600000000006</v>
      </c>
      <c r="AC39" s="8">
        <v>-3.9803500000000001</v>
      </c>
      <c r="AD39" s="8">
        <v>3.725031</v>
      </c>
      <c r="AE39" s="8">
        <v>11.38289</v>
      </c>
      <c r="AF39" s="8">
        <v>9.9543199999999992</v>
      </c>
      <c r="AG39" s="8">
        <v>4.1059299999999999</v>
      </c>
      <c r="AH39" s="8">
        <v>-45.490699999999997</v>
      </c>
      <c r="AI39" s="7"/>
      <c r="AJ39" s="7"/>
      <c r="AK39" s="7"/>
      <c r="AL39" s="7"/>
      <c r="AM39" s="7"/>
      <c r="AN39" s="1"/>
      <c r="AO39" s="1"/>
      <c r="AP39" s="1"/>
      <c r="AQ39" s="1"/>
      <c r="AR39" s="1"/>
      <c r="AS39" s="1"/>
      <c r="AT39" s="1"/>
      <c r="AU39" s="1"/>
      <c r="AV39" s="1"/>
      <c r="AW39" s="1"/>
      <c r="AX39" s="1"/>
      <c r="AY39" s="1"/>
    </row>
    <row r="40" spans="1:51" ht="15" x14ac:dyDescent="0.25">
      <c r="A40" s="103">
        <f>YampaRiverInflow.TotalOutflow!A40</f>
        <v>46447</v>
      </c>
      <c r="B40" s="215"/>
      <c r="C40" s="207">
        <v>-3.419</v>
      </c>
      <c r="D40" s="219">
        <v>-3.419</v>
      </c>
      <c r="E40" s="8">
        <v>-18.977</v>
      </c>
      <c r="F40" s="8">
        <v>-3.0748000000000002</v>
      </c>
      <c r="G40" s="8">
        <v>33.225720000000003</v>
      </c>
      <c r="H40" s="8">
        <v>11.037510000000001</v>
      </c>
      <c r="I40" s="8">
        <v>4.6733700000000002</v>
      </c>
      <c r="J40" s="8">
        <v>4.0890000000000003E-2</v>
      </c>
      <c r="K40" s="8">
        <v>8.1969799999999999</v>
      </c>
      <c r="L40" s="8">
        <v>5.5769299999999999</v>
      </c>
      <c r="M40" s="8">
        <v>-5.0199499999999997</v>
      </c>
      <c r="N40" s="8">
        <v>-3.68032</v>
      </c>
      <c r="O40" s="8">
        <v>-25.690300000000001</v>
      </c>
      <c r="P40" s="8">
        <v>16.045670000000001</v>
      </c>
      <c r="Q40" s="8">
        <v>-10.3043</v>
      </c>
      <c r="R40" s="8">
        <v>-11.892200000000001</v>
      </c>
      <c r="S40" s="8">
        <v>0.31795999999999996</v>
      </c>
      <c r="T40" s="8">
        <v>-9.7432599999999994</v>
      </c>
      <c r="U40" s="8">
        <v>-12.145200000000001</v>
      </c>
      <c r="V40" s="8">
        <v>-6.3741000000000003</v>
      </c>
      <c r="W40" s="8">
        <v>-11.247</v>
      </c>
      <c r="X40" s="8">
        <v>-5.8244099999999994</v>
      </c>
      <c r="Y40" s="8">
        <v>-14.067500000000001</v>
      </c>
      <c r="Z40" s="8">
        <v>-1.27335</v>
      </c>
      <c r="AA40" s="8">
        <v>-1.8987400000000001</v>
      </c>
      <c r="AB40" s="8">
        <v>-12.0581</v>
      </c>
      <c r="AC40" s="8">
        <v>-1.39941</v>
      </c>
      <c r="AD40" s="8">
        <v>3.0619520000000002</v>
      </c>
      <c r="AE40" s="8">
        <v>0.5556236</v>
      </c>
      <c r="AF40" s="8">
        <v>2.51511</v>
      </c>
      <c r="AG40" s="8">
        <v>-1.48194</v>
      </c>
      <c r="AH40" s="8">
        <v>-85.616900000000001</v>
      </c>
      <c r="AI40" s="7"/>
      <c r="AJ40" s="7"/>
      <c r="AK40" s="7"/>
      <c r="AL40" s="7"/>
      <c r="AM40" s="7"/>
      <c r="AN40" s="1"/>
      <c r="AO40" s="1"/>
      <c r="AP40" s="1"/>
      <c r="AQ40" s="1"/>
      <c r="AR40" s="1"/>
      <c r="AS40" s="1"/>
      <c r="AT40" s="1"/>
      <c r="AU40" s="1"/>
      <c r="AV40" s="1"/>
      <c r="AW40" s="1"/>
      <c r="AX40" s="1"/>
      <c r="AY40" s="1"/>
    </row>
    <row r="41" spans="1:51" ht="15" x14ac:dyDescent="0.25">
      <c r="A41" s="103">
        <f>YampaRiverInflow.TotalOutflow!A41</f>
        <v>46478</v>
      </c>
      <c r="B41" s="215"/>
      <c r="C41" s="207">
        <v>-8.7370000000000001</v>
      </c>
      <c r="D41" s="219">
        <v>-8.7370000000000001</v>
      </c>
      <c r="E41" s="8">
        <v>-15.1135</v>
      </c>
      <c r="F41" s="8">
        <v>-4.2431000000000001</v>
      </c>
      <c r="G41" s="8">
        <v>-7.57599</v>
      </c>
      <c r="H41" s="8">
        <v>15.395820000000001</v>
      </c>
      <c r="I41" s="8">
        <v>39.174210000000002</v>
      </c>
      <c r="J41" s="8">
        <v>-0.41738999999999998</v>
      </c>
      <c r="K41" s="8">
        <v>-3.9382700000000002</v>
      </c>
      <c r="L41" s="8">
        <v>0.93055999999999994</v>
      </c>
      <c r="M41" s="8">
        <v>-11.8729</v>
      </c>
      <c r="N41" s="8">
        <v>-13.3843</v>
      </c>
      <c r="O41" s="8">
        <v>-6.9093299999999997</v>
      </c>
      <c r="P41" s="8">
        <v>4.2983100000000007</v>
      </c>
      <c r="Q41" s="8">
        <v>-1.6048699999999998</v>
      </c>
      <c r="R41" s="8">
        <v>-3.3881199999999998</v>
      </c>
      <c r="S41" s="8">
        <v>-8.2623700000000007</v>
      </c>
      <c r="T41" s="8">
        <v>-14.0764</v>
      </c>
      <c r="U41" s="8">
        <v>-15.644399999999999</v>
      </c>
      <c r="V41" s="8">
        <v>-20.3934</v>
      </c>
      <c r="W41" s="8">
        <v>-12.2591</v>
      </c>
      <c r="X41" s="8">
        <v>-6.0398699999999996</v>
      </c>
      <c r="Y41" s="8">
        <v>14.186459999999999</v>
      </c>
      <c r="Z41" s="8">
        <v>-9.3056399999999986</v>
      </c>
      <c r="AA41" s="8">
        <v>-4.80497</v>
      </c>
      <c r="AB41" s="8">
        <v>-4.7238199999999999</v>
      </c>
      <c r="AC41" s="8">
        <v>-4.9565900000000003</v>
      </c>
      <c r="AD41" s="8">
        <v>-3.62934</v>
      </c>
      <c r="AE41" s="8">
        <v>-36.724299999999999</v>
      </c>
      <c r="AF41" s="8">
        <v>5.76356</v>
      </c>
      <c r="AG41" s="8">
        <v>12.84352</v>
      </c>
      <c r="AH41" s="8">
        <v>-51.0623</v>
      </c>
      <c r="AI41" s="7"/>
      <c r="AJ41" s="7"/>
      <c r="AK41" s="7"/>
      <c r="AL41" s="7"/>
      <c r="AM41" s="7"/>
      <c r="AN41" s="1"/>
      <c r="AO41" s="1"/>
      <c r="AP41" s="1"/>
      <c r="AQ41" s="1"/>
      <c r="AR41" s="1"/>
      <c r="AS41" s="1"/>
      <c r="AT41" s="1"/>
      <c r="AU41" s="1"/>
      <c r="AV41" s="1"/>
      <c r="AW41" s="1"/>
      <c r="AX41" s="1"/>
      <c r="AY41" s="1"/>
    </row>
    <row r="42" spans="1:51" ht="15" x14ac:dyDescent="0.25">
      <c r="A42" s="103">
        <f>YampaRiverInflow.TotalOutflow!A42</f>
        <v>46508</v>
      </c>
      <c r="B42" s="215"/>
      <c r="C42" s="207">
        <v>-11.122999999999999</v>
      </c>
      <c r="D42" s="219">
        <v>-11.122999999999999</v>
      </c>
      <c r="E42" s="8">
        <v>-4.7955200000000007</v>
      </c>
      <c r="F42" s="8">
        <v>-13.974399999999999</v>
      </c>
      <c r="G42" s="8">
        <v>-8.2093600000000002</v>
      </c>
      <c r="H42" s="8">
        <v>11.730090000000001</v>
      </c>
      <c r="I42" s="8">
        <v>21.999099999999999</v>
      </c>
      <c r="J42" s="8">
        <v>0.11092</v>
      </c>
      <c r="K42" s="8">
        <v>-14.867799999999999</v>
      </c>
      <c r="L42" s="8">
        <v>-7.1809500000000002</v>
      </c>
      <c r="M42" s="8">
        <v>-5.66974</v>
      </c>
      <c r="N42" s="8">
        <v>-33.700400000000002</v>
      </c>
      <c r="O42" s="8">
        <v>-4.7220800000000001</v>
      </c>
      <c r="P42" s="8">
        <v>-17.381799999999998</v>
      </c>
      <c r="Q42" s="8">
        <v>-33.279300000000006</v>
      </c>
      <c r="R42" s="8">
        <v>-5.4207200000000002</v>
      </c>
      <c r="S42" s="8">
        <v>-5.2464300000000001</v>
      </c>
      <c r="T42" s="8">
        <v>3.1493000000000002</v>
      </c>
      <c r="U42" s="8">
        <v>-9.5569299999999995</v>
      </c>
      <c r="V42" s="8">
        <v>4.5381899999999993</v>
      </c>
      <c r="W42" s="8">
        <v>2.7454499999999999</v>
      </c>
      <c r="X42" s="8">
        <v>4.5651899999999994</v>
      </c>
      <c r="Y42" s="8">
        <v>0.1095455</v>
      </c>
      <c r="Z42" s="8">
        <v>7.3637499999999996</v>
      </c>
      <c r="AA42" s="8">
        <v>8.667313</v>
      </c>
      <c r="AB42" s="8">
        <v>9.6379000000000001</v>
      </c>
      <c r="AC42" s="8">
        <v>-0.59501400000000004</v>
      </c>
      <c r="AD42" s="8">
        <v>-7.1286899999999997</v>
      </c>
      <c r="AE42" s="8">
        <v>13.089129999999999</v>
      </c>
      <c r="AF42" s="8">
        <v>7.5992100000000002</v>
      </c>
      <c r="AG42" s="8">
        <v>4.7034399999999996</v>
      </c>
      <c r="AH42" s="8">
        <v>-61.748899999999999</v>
      </c>
      <c r="AI42" s="7"/>
      <c r="AJ42" s="7"/>
      <c r="AK42" s="7"/>
      <c r="AL42" s="7"/>
      <c r="AM42" s="7"/>
      <c r="AN42" s="1"/>
      <c r="AO42" s="1"/>
      <c r="AP42" s="1"/>
      <c r="AQ42" s="1"/>
      <c r="AR42" s="1"/>
      <c r="AS42" s="1"/>
      <c r="AT42" s="1"/>
      <c r="AU42" s="1"/>
      <c r="AV42" s="1"/>
      <c r="AW42" s="1"/>
      <c r="AX42" s="1"/>
      <c r="AY42" s="1"/>
    </row>
    <row r="43" spans="1:51" ht="15" x14ac:dyDescent="0.25">
      <c r="A43" s="103">
        <f>YampaRiverInflow.TotalOutflow!A43</f>
        <v>46539</v>
      </c>
      <c r="B43" s="215"/>
      <c r="C43" s="207">
        <v>-5.7859999999999996</v>
      </c>
      <c r="D43" s="219">
        <v>-5.7859999999999996</v>
      </c>
      <c r="E43" s="8">
        <v>-3.3491300000000002</v>
      </c>
      <c r="F43" s="8">
        <v>4.0840300000000003</v>
      </c>
      <c r="G43" s="8">
        <v>-11.6759</v>
      </c>
      <c r="H43" s="8">
        <v>-4.1159999999999995E-2</v>
      </c>
      <c r="I43" s="8">
        <v>5.6090299999999997</v>
      </c>
      <c r="J43" s="8">
        <v>-3.69754</v>
      </c>
      <c r="K43" s="8">
        <v>-11.8339</v>
      </c>
      <c r="L43" s="8">
        <v>-9.2286099999999998</v>
      </c>
      <c r="M43" s="8">
        <v>-8.5176200000000009</v>
      </c>
      <c r="N43" s="8">
        <v>-26.906099999999999</v>
      </c>
      <c r="O43" s="8">
        <v>-30.0809</v>
      </c>
      <c r="P43" s="8">
        <v>1.8562000000000001</v>
      </c>
      <c r="Q43" s="8">
        <v>-14.7171</v>
      </c>
      <c r="R43" s="8">
        <v>-14.012499999999999</v>
      </c>
      <c r="S43" s="8">
        <v>-1.51996</v>
      </c>
      <c r="T43" s="8">
        <v>-16.566500000000001</v>
      </c>
      <c r="U43" s="8">
        <v>-17.7789</v>
      </c>
      <c r="V43" s="8">
        <v>-8.3348700000000004</v>
      </c>
      <c r="W43" s="8">
        <v>-5.4185299999999996</v>
      </c>
      <c r="X43" s="8">
        <v>-7.2006999999999994</v>
      </c>
      <c r="Y43" s="8">
        <v>-0.73851199999999995</v>
      </c>
      <c r="Z43" s="8">
        <v>2.2777600000000002</v>
      </c>
      <c r="AA43" s="8">
        <v>-1.24882</v>
      </c>
      <c r="AB43" s="8">
        <v>-2.2548400000000002</v>
      </c>
      <c r="AC43" s="8">
        <v>-7.8657200000000005</v>
      </c>
      <c r="AD43" s="8">
        <v>-7.5185699999999995</v>
      </c>
      <c r="AE43" s="8">
        <v>-7.5434399999999995</v>
      </c>
      <c r="AF43" s="8">
        <v>4.59762</v>
      </c>
      <c r="AG43" s="8">
        <v>13.497540000000001</v>
      </c>
      <c r="AH43" s="8">
        <v>-26.186700000000002</v>
      </c>
      <c r="AI43" s="7"/>
      <c r="AJ43" s="7"/>
      <c r="AK43" s="7"/>
      <c r="AL43" s="7"/>
      <c r="AM43" s="7"/>
      <c r="AN43" s="1"/>
      <c r="AO43" s="1"/>
      <c r="AP43" s="1"/>
      <c r="AQ43" s="1"/>
      <c r="AR43" s="1"/>
      <c r="AS43" s="1"/>
      <c r="AT43" s="1"/>
      <c r="AU43" s="1"/>
      <c r="AV43" s="1"/>
      <c r="AW43" s="1"/>
      <c r="AX43" s="1"/>
      <c r="AY43" s="1"/>
    </row>
    <row r="44" spans="1:51" ht="15" x14ac:dyDescent="0.25">
      <c r="A44" s="103">
        <f>YampaRiverInflow.TotalOutflow!A44</f>
        <v>46569</v>
      </c>
      <c r="B44" s="215"/>
      <c r="C44" s="207">
        <v>-12.461</v>
      </c>
      <c r="D44" s="219">
        <v>-12.461</v>
      </c>
      <c r="E44" s="8">
        <v>-7.64445</v>
      </c>
      <c r="F44" s="8">
        <v>8.1272700000000011</v>
      </c>
      <c r="G44" s="8">
        <v>-11.493399999999999</v>
      </c>
      <c r="H44" s="8">
        <v>10.728009999999999</v>
      </c>
      <c r="I44" s="8">
        <v>8.7200199999999999</v>
      </c>
      <c r="J44" s="8">
        <v>-1.2666099999999998</v>
      </c>
      <c r="K44" s="8">
        <v>-11.347200000000001</v>
      </c>
      <c r="L44" s="8">
        <v>-18.336200000000002</v>
      </c>
      <c r="M44" s="8">
        <v>-2.94312</v>
      </c>
      <c r="N44" s="8">
        <v>-31.489599999999999</v>
      </c>
      <c r="O44" s="8">
        <v>-20.471400000000003</v>
      </c>
      <c r="P44" s="8">
        <v>-11.8964</v>
      </c>
      <c r="Q44" s="8">
        <v>-5.89581</v>
      </c>
      <c r="R44" s="8">
        <v>-9.4188299999999998</v>
      </c>
      <c r="S44" s="8">
        <v>-9.6500499999999985</v>
      </c>
      <c r="T44" s="8">
        <v>-13.497399999999999</v>
      </c>
      <c r="U44" s="8">
        <v>-20.7821</v>
      </c>
      <c r="V44" s="8">
        <v>-5.3935699999999995</v>
      </c>
      <c r="W44" s="8">
        <v>-16.034399999999998</v>
      </c>
      <c r="X44" s="8">
        <v>-7.2505600000000001</v>
      </c>
      <c r="Y44" s="8">
        <v>-12.2248</v>
      </c>
      <c r="Z44" s="8">
        <v>-2.5033499999999997</v>
      </c>
      <c r="AA44" s="8">
        <v>-0.440502</v>
      </c>
      <c r="AB44" s="8">
        <v>11.24718</v>
      </c>
      <c r="AC44" s="8">
        <v>-1.8387200000000001</v>
      </c>
      <c r="AD44" s="8">
        <v>-11.0794</v>
      </c>
      <c r="AE44" s="8">
        <v>-4.7515900000000002</v>
      </c>
      <c r="AF44" s="8">
        <v>1.85019</v>
      </c>
      <c r="AG44" s="8">
        <v>3.09552</v>
      </c>
      <c r="AH44" s="8">
        <v>-10.6083</v>
      </c>
      <c r="AI44" s="7"/>
      <c r="AJ44" s="7"/>
      <c r="AK44" s="7"/>
      <c r="AL44" s="7"/>
      <c r="AM44" s="7"/>
      <c r="AN44" s="1"/>
      <c r="AO44" s="1"/>
      <c r="AP44" s="1"/>
      <c r="AQ44" s="1"/>
      <c r="AR44" s="1"/>
      <c r="AS44" s="1"/>
      <c r="AT44" s="1"/>
      <c r="AU44" s="1"/>
      <c r="AV44" s="1"/>
      <c r="AW44" s="1"/>
      <c r="AX44" s="1"/>
      <c r="AY44" s="1"/>
    </row>
    <row r="45" spans="1:51" ht="15" x14ac:dyDescent="0.25">
      <c r="A45" s="103">
        <f>YampaRiverInflow.TotalOutflow!A45</f>
        <v>46600</v>
      </c>
      <c r="B45" s="215"/>
      <c r="C45" s="207">
        <v>-10.351000000000001</v>
      </c>
      <c r="D45" s="219">
        <v>-10.351000000000001</v>
      </c>
      <c r="E45" s="8">
        <v>-0.94598000000000004</v>
      </c>
      <c r="F45" s="8">
        <v>2.1968100000000002</v>
      </c>
      <c r="G45" s="8">
        <v>-4.3264100000000001</v>
      </c>
      <c r="H45" s="8">
        <v>-10.6752</v>
      </c>
      <c r="I45" s="8">
        <v>1.8042</v>
      </c>
      <c r="J45" s="8">
        <v>4.2788000000000004</v>
      </c>
      <c r="K45" s="8">
        <v>-12.226000000000001</v>
      </c>
      <c r="L45" s="8">
        <v>-3.8130300000000004</v>
      </c>
      <c r="M45" s="8">
        <v>-0.78469000000000011</v>
      </c>
      <c r="N45" s="8">
        <v>-7.6042100000000001</v>
      </c>
      <c r="O45" s="8">
        <v>-5.4120699999999999</v>
      </c>
      <c r="P45" s="8">
        <v>-13.8598</v>
      </c>
      <c r="Q45" s="8">
        <v>-14.737</v>
      </c>
      <c r="R45" s="8">
        <v>-6.2569600000000003</v>
      </c>
      <c r="S45" s="8">
        <v>-22.553799999999999</v>
      </c>
      <c r="T45" s="8">
        <v>-2.4493899999999997</v>
      </c>
      <c r="U45" s="8">
        <v>-15.1355</v>
      </c>
      <c r="V45" s="8">
        <v>2.9768400000000002</v>
      </c>
      <c r="W45" s="8">
        <v>5.9177799999999996</v>
      </c>
      <c r="X45" s="8">
        <v>3.3304999999999998</v>
      </c>
      <c r="Y45" s="8">
        <v>10.576969999999999</v>
      </c>
      <c r="Z45" s="8">
        <v>-7.4222299999999999</v>
      </c>
      <c r="AA45" s="8">
        <v>-2.7236199999999999</v>
      </c>
      <c r="AB45" s="8">
        <v>11.2767</v>
      </c>
      <c r="AC45" s="8">
        <v>-2.6559499999999998</v>
      </c>
      <c r="AD45" s="8">
        <v>3.1679930000000001</v>
      </c>
      <c r="AE45" s="8">
        <v>-8.08446</v>
      </c>
      <c r="AF45" s="8">
        <v>4.3259999999999996</v>
      </c>
      <c r="AG45" s="8">
        <v>3.7869800000000002</v>
      </c>
      <c r="AH45" s="8">
        <v>-3.9497499999999999</v>
      </c>
      <c r="AI45" s="7"/>
      <c r="AJ45" s="7"/>
      <c r="AK45" s="7"/>
      <c r="AL45" s="7"/>
      <c r="AM45" s="7"/>
      <c r="AN45" s="1"/>
      <c r="AO45" s="1"/>
      <c r="AP45" s="1"/>
      <c r="AQ45" s="1"/>
      <c r="AR45" s="1"/>
      <c r="AS45" s="1"/>
      <c r="AT45" s="1"/>
      <c r="AU45" s="1"/>
      <c r="AV45" s="1"/>
      <c r="AW45" s="1"/>
      <c r="AX45" s="1"/>
      <c r="AY45" s="1"/>
    </row>
    <row r="46" spans="1:51" ht="15" x14ac:dyDescent="0.25">
      <c r="A46" s="103">
        <f>YampaRiverInflow.TotalOutflow!A46</f>
        <v>46631</v>
      </c>
      <c r="B46" s="215"/>
      <c r="C46" s="207">
        <v>-5.9930000000000003</v>
      </c>
      <c r="D46" s="219">
        <v>-5.9930000000000003</v>
      </c>
      <c r="E46" s="8">
        <v>8.5776000000000003</v>
      </c>
      <c r="F46" s="8">
        <v>15.860709999999999</v>
      </c>
      <c r="G46" s="8">
        <v>4.2184399999999993</v>
      </c>
      <c r="H46" s="8">
        <v>2.1504499999999998</v>
      </c>
      <c r="I46" s="8">
        <v>-6.8963000000000001</v>
      </c>
      <c r="J46" s="8">
        <v>-12.975100000000001</v>
      </c>
      <c r="K46" s="8">
        <v>-7.1190200000000008</v>
      </c>
      <c r="L46" s="8">
        <v>-2.2877899999999998</v>
      </c>
      <c r="M46" s="8">
        <v>-15.519200000000001</v>
      </c>
      <c r="N46" s="8">
        <v>-21.1785</v>
      </c>
      <c r="O46" s="8">
        <v>-6.0739200000000002</v>
      </c>
      <c r="P46" s="8">
        <v>-3.6959299999999997</v>
      </c>
      <c r="Q46" s="8">
        <v>0.22959000000000002</v>
      </c>
      <c r="R46" s="8">
        <v>-2.0469200000000001</v>
      </c>
      <c r="S46" s="8">
        <v>-1.55017</v>
      </c>
      <c r="T46" s="8">
        <v>8.7733099999999986</v>
      </c>
      <c r="U46" s="8">
        <v>-8.4957199999999986</v>
      </c>
      <c r="V46" s="8">
        <v>10.460270000000001</v>
      </c>
      <c r="W46" s="8">
        <v>-5.7617600000000007</v>
      </c>
      <c r="X46" s="8">
        <v>-2.9507099999999999</v>
      </c>
      <c r="Y46" s="8">
        <v>5.573264</v>
      </c>
      <c r="Z46" s="8">
        <v>6.7049099999999999</v>
      </c>
      <c r="AA46" s="8">
        <v>-0.37902999999999998</v>
      </c>
      <c r="AB46" s="8">
        <v>1.002618</v>
      </c>
      <c r="AC46" s="8">
        <v>4.0797420000000004</v>
      </c>
      <c r="AD46" s="8">
        <v>-5.3277200000000002</v>
      </c>
      <c r="AE46" s="8">
        <v>-6.2411499999999993</v>
      </c>
      <c r="AF46" s="8">
        <v>2.4840100000000001</v>
      </c>
      <c r="AG46" s="8">
        <v>5.2410399999999999</v>
      </c>
      <c r="AH46" s="8">
        <v>-12.903600000000001</v>
      </c>
      <c r="AI46" s="7"/>
      <c r="AJ46" s="7"/>
      <c r="AK46" s="7"/>
      <c r="AL46" s="7"/>
      <c r="AM46" s="7"/>
      <c r="AN46" s="1"/>
      <c r="AO46" s="1"/>
      <c r="AP46" s="1"/>
      <c r="AQ46" s="1"/>
      <c r="AR46" s="1"/>
      <c r="AS46" s="1"/>
      <c r="AT46" s="1"/>
      <c r="AU46" s="1"/>
      <c r="AV46" s="1"/>
      <c r="AW46" s="1"/>
      <c r="AX46" s="1"/>
      <c r="AY46" s="1"/>
    </row>
    <row r="47" spans="1:51" ht="15" x14ac:dyDescent="0.25">
      <c r="A47" s="103">
        <f>YampaRiverInflow.TotalOutflow!A47</f>
        <v>46661</v>
      </c>
      <c r="B47" s="215"/>
      <c r="C47" s="207">
        <v>-2.1219999999999999</v>
      </c>
      <c r="D47" s="219">
        <v>-2.1219999999999999</v>
      </c>
      <c r="E47" s="8">
        <v>3.9343000000000004</v>
      </c>
      <c r="F47" s="8">
        <v>-8.1954599999999989</v>
      </c>
      <c r="G47" s="8">
        <v>1.15303</v>
      </c>
      <c r="H47" s="8">
        <v>4.8546899999999997</v>
      </c>
      <c r="I47" s="8">
        <v>-2.7721900000000002</v>
      </c>
      <c r="J47" s="8">
        <v>10.111030000000001</v>
      </c>
      <c r="K47" s="8">
        <v>-7.8798000000000004</v>
      </c>
      <c r="L47" s="8">
        <v>4.2608300000000003</v>
      </c>
      <c r="M47" s="8">
        <v>-9.0296399999999988</v>
      </c>
      <c r="N47" s="8">
        <v>-19.219099999999997</v>
      </c>
      <c r="O47" s="8">
        <v>-22.1523</v>
      </c>
      <c r="P47" s="8">
        <v>1.00861</v>
      </c>
      <c r="Q47" s="8">
        <v>-7.54697</v>
      </c>
      <c r="R47" s="8">
        <v>3.05389</v>
      </c>
      <c r="S47" s="8">
        <v>-0.55309000000000008</v>
      </c>
      <c r="T47" s="8">
        <v>-10.613</v>
      </c>
      <c r="U47" s="8">
        <v>-11.085899999999999</v>
      </c>
      <c r="V47" s="8">
        <v>5.77902</v>
      </c>
      <c r="W47" s="8">
        <v>-2.5799099999999999</v>
      </c>
      <c r="X47" s="8">
        <v>11.36007</v>
      </c>
      <c r="Y47" s="8">
        <v>13.28439</v>
      </c>
      <c r="Z47" s="8">
        <v>-1.07623</v>
      </c>
      <c r="AA47" s="8">
        <v>6.7392950000000003</v>
      </c>
      <c r="AB47" s="8">
        <v>9.3276970000000006</v>
      </c>
      <c r="AC47" s="8">
        <v>9.8532309999999992</v>
      </c>
      <c r="AD47" s="8">
        <v>2.3867620000000001</v>
      </c>
      <c r="AE47" s="8">
        <v>-14.003299999999999</v>
      </c>
      <c r="AF47" s="8">
        <v>4.5726499999999994</v>
      </c>
      <c r="AG47" s="8">
        <v>16.06822</v>
      </c>
      <c r="AH47" s="8">
        <v>-0.16736000000000001</v>
      </c>
      <c r="AI47" s="7"/>
      <c r="AJ47" s="7"/>
      <c r="AK47" s="7"/>
      <c r="AL47" s="7"/>
      <c r="AM47" s="7"/>
      <c r="AN47" s="1"/>
      <c r="AO47" s="1"/>
      <c r="AP47" s="1"/>
      <c r="AQ47" s="1"/>
      <c r="AR47" s="1"/>
      <c r="AS47" s="1"/>
      <c r="AT47" s="1"/>
      <c r="AU47" s="1"/>
      <c r="AV47" s="1"/>
      <c r="AW47" s="1"/>
      <c r="AX47" s="1"/>
      <c r="AY47" s="1"/>
    </row>
    <row r="48" spans="1:51" ht="15" x14ac:dyDescent="0.25">
      <c r="A48" s="103">
        <f>YampaRiverInflow.TotalOutflow!A48</f>
        <v>46692</v>
      </c>
      <c r="B48" s="215"/>
      <c r="C48" s="207">
        <v>-6.5609999999999999</v>
      </c>
      <c r="D48" s="219">
        <v>-6.5609999999999999</v>
      </c>
      <c r="E48" s="8">
        <v>4.8029599999999997</v>
      </c>
      <c r="F48" s="8">
        <v>7.5139499999999995</v>
      </c>
      <c r="G48" s="8">
        <v>2.73468</v>
      </c>
      <c r="H48" s="8">
        <v>6.6013000000000002</v>
      </c>
      <c r="I48" s="8">
        <v>0.97684000000000004</v>
      </c>
      <c r="J48" s="8">
        <v>8.3629300000000004</v>
      </c>
      <c r="K48" s="8">
        <v>1.9108499999999999</v>
      </c>
      <c r="L48" s="8">
        <v>-3.2407300000000001</v>
      </c>
      <c r="M48" s="8">
        <v>2.9348700000000001</v>
      </c>
      <c r="N48" s="8">
        <v>-7.6372900000000001</v>
      </c>
      <c r="O48" s="8">
        <v>3.4327800000000002</v>
      </c>
      <c r="P48" s="8">
        <v>5.0682</v>
      </c>
      <c r="Q48" s="8">
        <v>-2.44712</v>
      </c>
      <c r="R48" s="8">
        <v>9.4311000000000007</v>
      </c>
      <c r="S48" s="8">
        <v>-7.2890100000000002</v>
      </c>
      <c r="T48" s="8">
        <v>-3.6388499999999997</v>
      </c>
      <c r="U48" s="8">
        <v>0.89403999999999995</v>
      </c>
      <c r="V48" s="8">
        <v>10.06827</v>
      </c>
      <c r="W48" s="8">
        <v>6.3182299999999998</v>
      </c>
      <c r="X48" s="8">
        <v>14.429110000000001</v>
      </c>
      <c r="Y48" s="8">
        <v>13.14282</v>
      </c>
      <c r="Z48" s="8">
        <v>0.30604999999999999</v>
      </c>
      <c r="AA48" s="8">
        <v>3.2879200000000002</v>
      </c>
      <c r="AB48" s="8">
        <v>9.6716720000000009</v>
      </c>
      <c r="AC48" s="8">
        <v>20.124560000000002</v>
      </c>
      <c r="AD48" s="8">
        <v>-11.070600000000001</v>
      </c>
      <c r="AE48" s="8">
        <v>-13.8909</v>
      </c>
      <c r="AF48" s="8">
        <v>6.7825500000000005</v>
      </c>
      <c r="AG48" s="8">
        <v>12.2211</v>
      </c>
      <c r="AH48" s="8">
        <v>-13.3376</v>
      </c>
      <c r="AI48" s="7"/>
      <c r="AJ48" s="7"/>
      <c r="AK48" s="7"/>
      <c r="AL48" s="7"/>
      <c r="AM48" s="7"/>
      <c r="AN48" s="1"/>
      <c r="AO48" s="1"/>
      <c r="AP48" s="1"/>
      <c r="AQ48" s="1"/>
      <c r="AR48" s="1"/>
      <c r="AS48" s="1"/>
      <c r="AT48" s="1"/>
      <c r="AU48" s="1"/>
      <c r="AV48" s="1"/>
      <c r="AW48" s="1"/>
      <c r="AX48" s="1"/>
      <c r="AY48" s="1"/>
    </row>
    <row r="49" spans="1:1005" ht="15" x14ac:dyDescent="0.25">
      <c r="A49" s="103">
        <f>YampaRiverInflow.TotalOutflow!A49</f>
        <v>46722</v>
      </c>
      <c r="B49" s="215"/>
      <c r="C49" s="207">
        <v>-1.9490000000000001</v>
      </c>
      <c r="D49" s="219">
        <v>-1.9490000000000001</v>
      </c>
      <c r="E49" s="8">
        <v>15.84782</v>
      </c>
      <c r="F49" s="8">
        <v>94.941029999999998</v>
      </c>
      <c r="G49" s="8">
        <v>-1.6679900000000001</v>
      </c>
      <c r="H49" s="8">
        <v>27.110379999999999</v>
      </c>
      <c r="I49" s="8">
        <v>15.47331</v>
      </c>
      <c r="J49" s="8">
        <v>23.397189999999998</v>
      </c>
      <c r="K49" s="8">
        <v>-21.467200000000002</v>
      </c>
      <c r="L49" s="8">
        <v>-1.96912</v>
      </c>
      <c r="M49" s="8">
        <v>6.1689999999999996</v>
      </c>
      <c r="N49" s="8">
        <v>-8.7340999999999998</v>
      </c>
      <c r="O49" s="8">
        <v>2.1890200000000002</v>
      </c>
      <c r="P49" s="8">
        <v>6.2199300000000006</v>
      </c>
      <c r="Q49" s="8">
        <v>-1.9193900000000002</v>
      </c>
      <c r="R49" s="8">
        <v>-0.40073999999999999</v>
      </c>
      <c r="S49" s="8">
        <v>-10.7593</v>
      </c>
      <c r="T49" s="8">
        <v>-7.3306499999999994</v>
      </c>
      <c r="U49" s="8">
        <v>7.5781999999999998</v>
      </c>
      <c r="V49" s="8">
        <v>10.29767</v>
      </c>
      <c r="W49" s="8">
        <v>-5.8699700000000004</v>
      </c>
      <c r="X49" s="8">
        <v>24.633080000000003</v>
      </c>
      <c r="Y49" s="8">
        <v>23.363189999999999</v>
      </c>
      <c r="Z49" s="8">
        <v>-1.2471300000000001</v>
      </c>
      <c r="AA49" s="8">
        <v>-6.3736999999999995</v>
      </c>
      <c r="AB49" s="8">
        <v>5.9137360000000001</v>
      </c>
      <c r="AC49" s="8">
        <v>15.60941</v>
      </c>
      <c r="AD49" s="8">
        <v>24.042540000000002</v>
      </c>
      <c r="AE49" s="8">
        <v>-3.4043299999999999</v>
      </c>
      <c r="AF49" s="8">
        <v>8.3700100000000006</v>
      </c>
      <c r="AG49" s="8">
        <v>26.24044</v>
      </c>
      <c r="AH49" s="8">
        <v>9.7062999999999988</v>
      </c>
      <c r="AI49" s="7"/>
      <c r="AJ49" s="7"/>
      <c r="AK49" s="7"/>
      <c r="AL49" s="7"/>
      <c r="AM49" s="7"/>
      <c r="AN49" s="1"/>
      <c r="AO49" s="1"/>
      <c r="AP49" s="1"/>
      <c r="AQ49" s="1"/>
      <c r="AR49" s="1"/>
      <c r="AS49" s="1"/>
      <c r="AT49" s="1"/>
      <c r="AU49" s="1"/>
      <c r="AV49" s="1"/>
      <c r="AW49" s="1"/>
      <c r="AX49" s="1"/>
      <c r="AY49" s="1"/>
    </row>
    <row r="50" spans="1:1005" ht="15" x14ac:dyDescent="0.25">
      <c r="A50" s="103">
        <f>YampaRiverInflow.TotalOutflow!A50</f>
        <v>46753</v>
      </c>
      <c r="B50" s="215"/>
      <c r="C50" s="207">
        <v>6.3789999999999996</v>
      </c>
      <c r="D50" s="219">
        <v>6.3789999999999996</v>
      </c>
      <c r="E50" s="8">
        <v>8.1073400000000007</v>
      </c>
      <c r="F50" s="8">
        <v>-4.0167999999999999</v>
      </c>
      <c r="G50" s="8">
        <v>-0.42529</v>
      </c>
      <c r="H50" s="8">
        <v>-9.22471</v>
      </c>
      <c r="I50" s="8">
        <v>16.908450000000002</v>
      </c>
      <c r="J50" s="8">
        <v>1.48193</v>
      </c>
      <c r="K50" s="8">
        <v>-11.1562</v>
      </c>
      <c r="L50" s="8">
        <v>-10.2127</v>
      </c>
      <c r="M50" s="8">
        <v>-20.743200000000002</v>
      </c>
      <c r="N50" s="8">
        <v>-9.2751999999999999</v>
      </c>
      <c r="O50" s="8">
        <v>-13.9984</v>
      </c>
      <c r="P50" s="8">
        <v>-0.47846</v>
      </c>
      <c r="Q50" s="8">
        <v>-2.4032600000000004</v>
      </c>
      <c r="R50" s="8">
        <v>3.4120999999999997</v>
      </c>
      <c r="S50" s="8">
        <v>-10.2646</v>
      </c>
      <c r="T50" s="8">
        <v>17.93282</v>
      </c>
      <c r="U50" s="8">
        <v>-2.55436</v>
      </c>
      <c r="V50" s="8">
        <v>-2.7433800000000002</v>
      </c>
      <c r="W50" s="8">
        <v>-21.323400000000003</v>
      </c>
      <c r="X50" s="8">
        <v>2.622719</v>
      </c>
      <c r="Y50" s="8">
        <v>3.4634200000000002</v>
      </c>
      <c r="Z50" s="8">
        <v>7.8842790000000003</v>
      </c>
      <c r="AA50" s="8">
        <v>16.61054</v>
      </c>
      <c r="AB50" s="8">
        <v>8.8169590000000007</v>
      </c>
      <c r="AC50" s="8">
        <v>17.907229999999998</v>
      </c>
      <c r="AD50" s="8">
        <v>12.460120000000002</v>
      </c>
      <c r="AE50" s="8">
        <v>7.4652799999999999</v>
      </c>
      <c r="AF50" s="8">
        <v>6.9913500000000006</v>
      </c>
      <c r="AG50" s="8">
        <v>-30.0366</v>
      </c>
      <c r="AH50" s="8">
        <v>0.34805000000000003</v>
      </c>
      <c r="AI50" s="7"/>
      <c r="AJ50" s="7"/>
      <c r="AK50" s="7"/>
      <c r="AL50" s="7"/>
      <c r="AM50" s="7"/>
      <c r="AN50" s="1"/>
      <c r="AO50" s="1"/>
      <c r="AP50" s="1"/>
      <c r="AQ50" s="1"/>
      <c r="AR50" s="1"/>
      <c r="AS50" s="1"/>
      <c r="AT50" s="1"/>
      <c r="AU50" s="1"/>
      <c r="AV50" s="1"/>
      <c r="AW50" s="1"/>
      <c r="AX50" s="1"/>
      <c r="AY50" s="1"/>
    </row>
    <row r="51" spans="1:1005" ht="15" x14ac:dyDescent="0.25">
      <c r="A51" s="103">
        <f>YampaRiverInflow.TotalOutflow!A51</f>
        <v>46784</v>
      </c>
      <c r="B51" s="215"/>
      <c r="C51" s="207">
        <v>-0.58899999999999997</v>
      </c>
      <c r="D51" s="219">
        <v>-0.58899999999999997</v>
      </c>
      <c r="E51" s="8">
        <v>14.93486</v>
      </c>
      <c r="F51" s="8">
        <v>-2.7169299999999996</v>
      </c>
      <c r="G51" s="8">
        <v>1.1206400000000001</v>
      </c>
      <c r="H51" s="8">
        <v>-12.965299999999999</v>
      </c>
      <c r="I51" s="8">
        <v>0.91830999999999996</v>
      </c>
      <c r="J51" s="8">
        <v>1.91351</v>
      </c>
      <c r="K51" s="8">
        <v>-9.2040600000000001</v>
      </c>
      <c r="L51" s="8">
        <v>-8.6602700000000006</v>
      </c>
      <c r="M51" s="8">
        <v>-7.7134099999999997</v>
      </c>
      <c r="N51" s="8">
        <v>-7.8451700000000004</v>
      </c>
      <c r="O51" s="8">
        <v>-18.252200000000002</v>
      </c>
      <c r="P51" s="8">
        <v>-3.1171700000000002</v>
      </c>
      <c r="Q51" s="8">
        <v>-7.3280799999999999</v>
      </c>
      <c r="R51" s="8">
        <v>1.02014</v>
      </c>
      <c r="S51" s="8">
        <v>-14.3032</v>
      </c>
      <c r="T51" s="8">
        <v>-13.955</v>
      </c>
      <c r="U51" s="8">
        <v>-11.963200000000001</v>
      </c>
      <c r="V51" s="8">
        <v>-5.2006099999999993</v>
      </c>
      <c r="W51" s="8">
        <v>-1.8404100000000001</v>
      </c>
      <c r="X51" s="8">
        <v>4.1879590000000002</v>
      </c>
      <c r="Y51" s="8">
        <v>8.0341699999999996</v>
      </c>
      <c r="Z51" s="8">
        <v>-3.2283200000000001</v>
      </c>
      <c r="AA51" s="8">
        <v>-5.3345600000000006</v>
      </c>
      <c r="AB51" s="8">
        <v>-3.9803500000000001</v>
      </c>
      <c r="AC51" s="8">
        <v>3.725031</v>
      </c>
      <c r="AD51" s="8">
        <v>11.38289</v>
      </c>
      <c r="AE51" s="8">
        <v>9.9543199999999992</v>
      </c>
      <c r="AF51" s="8">
        <v>4.1059299999999999</v>
      </c>
      <c r="AG51" s="8">
        <v>-45.490699999999997</v>
      </c>
      <c r="AH51" s="8">
        <v>-8.9389900000000004</v>
      </c>
      <c r="AI51" s="7"/>
      <c r="AJ51" s="7"/>
      <c r="AK51" s="7"/>
      <c r="AL51" s="7"/>
      <c r="AM51" s="7"/>
      <c r="AN51" s="1"/>
      <c r="AO51" s="1"/>
      <c r="AP51" s="1"/>
      <c r="AQ51" s="1"/>
      <c r="AR51" s="1"/>
      <c r="AS51" s="1"/>
      <c r="AT51" s="1"/>
      <c r="AU51" s="1"/>
      <c r="AV51" s="1"/>
      <c r="AW51" s="1"/>
      <c r="AX51" s="1"/>
      <c r="AY51" s="1"/>
    </row>
    <row r="52" spans="1:1005" ht="15" x14ac:dyDescent="0.25">
      <c r="A52" s="103">
        <f>YampaRiverInflow.TotalOutflow!A52</f>
        <v>46813</v>
      </c>
      <c r="B52" s="215"/>
      <c r="C52" s="207">
        <v>-3.419</v>
      </c>
      <c r="D52" s="219">
        <v>-3.419</v>
      </c>
      <c r="E52" s="8">
        <v>-3.0748000000000002</v>
      </c>
      <c r="F52" s="8">
        <v>33.225720000000003</v>
      </c>
      <c r="G52" s="8">
        <v>11.037510000000001</v>
      </c>
      <c r="H52" s="8">
        <v>4.6733700000000002</v>
      </c>
      <c r="I52" s="8">
        <v>4.0890000000000003E-2</v>
      </c>
      <c r="J52" s="8">
        <v>8.1969799999999999</v>
      </c>
      <c r="K52" s="8">
        <v>5.5769299999999999</v>
      </c>
      <c r="L52" s="8">
        <v>-5.0199499999999997</v>
      </c>
      <c r="M52" s="8">
        <v>-3.68032</v>
      </c>
      <c r="N52" s="8">
        <v>-25.690300000000001</v>
      </c>
      <c r="O52" s="8">
        <v>16.045670000000001</v>
      </c>
      <c r="P52" s="8">
        <v>-10.3043</v>
      </c>
      <c r="Q52" s="8">
        <v>-11.892200000000001</v>
      </c>
      <c r="R52" s="8">
        <v>0.31795999999999996</v>
      </c>
      <c r="S52" s="8">
        <v>-9.7432599999999994</v>
      </c>
      <c r="T52" s="8">
        <v>-12.145200000000001</v>
      </c>
      <c r="U52" s="8">
        <v>-6.3741000000000003</v>
      </c>
      <c r="V52" s="8">
        <v>-11.247</v>
      </c>
      <c r="W52" s="8">
        <v>-5.8244099999999994</v>
      </c>
      <c r="X52" s="8">
        <v>-14.067500000000001</v>
      </c>
      <c r="Y52" s="8">
        <v>-1.27335</v>
      </c>
      <c r="Z52" s="8">
        <v>-1.8987400000000001</v>
      </c>
      <c r="AA52" s="8">
        <v>-12.0581</v>
      </c>
      <c r="AB52" s="8">
        <v>-1.39941</v>
      </c>
      <c r="AC52" s="8">
        <v>3.0619520000000002</v>
      </c>
      <c r="AD52" s="8">
        <v>0.5556236</v>
      </c>
      <c r="AE52" s="8">
        <v>2.51511</v>
      </c>
      <c r="AF52" s="8">
        <v>-1.48194</v>
      </c>
      <c r="AG52" s="8">
        <v>-85.616900000000001</v>
      </c>
      <c r="AH52" s="8">
        <v>-18.977</v>
      </c>
      <c r="AI52" s="7"/>
      <c r="AJ52" s="7"/>
      <c r="AK52" s="7"/>
      <c r="AL52" s="7"/>
      <c r="AM52" s="7"/>
      <c r="AN52" s="1"/>
      <c r="AO52" s="1"/>
      <c r="AP52" s="1"/>
      <c r="AQ52" s="1"/>
      <c r="AR52" s="1"/>
      <c r="AS52" s="1"/>
      <c r="AT52" s="1"/>
      <c r="AU52" s="1"/>
      <c r="AV52" s="1"/>
      <c r="AW52" s="1"/>
      <c r="AX52" s="1"/>
      <c r="AY52" s="1"/>
    </row>
    <row r="53" spans="1:1005" ht="15" x14ac:dyDescent="0.25">
      <c r="A53" s="103">
        <f>YampaRiverInflow.TotalOutflow!A53</f>
        <v>46844</v>
      </c>
      <c r="B53" s="215"/>
      <c r="C53" s="207">
        <v>-8.7370000000000001</v>
      </c>
      <c r="D53" s="219">
        <v>-8.7370000000000001</v>
      </c>
      <c r="E53" s="8">
        <v>-4.2431000000000001</v>
      </c>
      <c r="F53" s="8">
        <v>-7.57599</v>
      </c>
      <c r="G53" s="8">
        <v>15.395820000000001</v>
      </c>
      <c r="H53" s="8">
        <v>39.174210000000002</v>
      </c>
      <c r="I53" s="8">
        <v>-0.41738999999999998</v>
      </c>
      <c r="J53" s="8">
        <v>-3.9382700000000002</v>
      </c>
      <c r="K53" s="8">
        <v>0.93055999999999994</v>
      </c>
      <c r="L53" s="8">
        <v>-11.8729</v>
      </c>
      <c r="M53" s="8">
        <v>-13.3843</v>
      </c>
      <c r="N53" s="8">
        <v>-6.9093299999999997</v>
      </c>
      <c r="O53" s="8">
        <v>4.2983100000000007</v>
      </c>
      <c r="P53" s="8">
        <v>-1.6048699999999998</v>
      </c>
      <c r="Q53" s="8">
        <v>-3.3881199999999998</v>
      </c>
      <c r="R53" s="8">
        <v>-8.2623700000000007</v>
      </c>
      <c r="S53" s="8">
        <v>-14.0764</v>
      </c>
      <c r="T53" s="8">
        <v>-15.644399999999999</v>
      </c>
      <c r="U53" s="8">
        <v>-20.3934</v>
      </c>
      <c r="V53" s="8">
        <v>-12.2591</v>
      </c>
      <c r="W53" s="8">
        <v>-6.0398699999999996</v>
      </c>
      <c r="X53" s="8">
        <v>14.186459999999999</v>
      </c>
      <c r="Y53" s="8">
        <v>-9.3056399999999986</v>
      </c>
      <c r="Z53" s="8">
        <v>-4.80497</v>
      </c>
      <c r="AA53" s="8">
        <v>-4.7238199999999999</v>
      </c>
      <c r="AB53" s="8">
        <v>-4.9565900000000003</v>
      </c>
      <c r="AC53" s="8">
        <v>-3.62934</v>
      </c>
      <c r="AD53" s="8">
        <v>-36.724299999999999</v>
      </c>
      <c r="AE53" s="8">
        <v>5.76356</v>
      </c>
      <c r="AF53" s="8">
        <v>12.84352</v>
      </c>
      <c r="AG53" s="8">
        <v>-51.0623</v>
      </c>
      <c r="AH53" s="8">
        <v>-15.1135</v>
      </c>
      <c r="AI53" s="7"/>
      <c r="AJ53" s="7"/>
      <c r="AK53" s="7"/>
      <c r="AL53" s="7"/>
      <c r="AM53" s="7"/>
      <c r="AN53" s="1"/>
      <c r="AO53" s="1"/>
      <c r="AP53" s="1"/>
      <c r="AQ53" s="1"/>
      <c r="AR53" s="1"/>
      <c r="AS53" s="1"/>
      <c r="AT53" s="1"/>
      <c r="AU53" s="1"/>
      <c r="AV53" s="1"/>
      <c r="AW53" s="1"/>
      <c r="AX53" s="1"/>
      <c r="AY53" s="1"/>
    </row>
    <row r="54" spans="1:1005" ht="15" x14ac:dyDescent="0.25">
      <c r="A54" s="103">
        <f>YampaRiverInflow.TotalOutflow!A54</f>
        <v>46874</v>
      </c>
      <c r="B54" s="215"/>
      <c r="C54" s="207">
        <v>-11.122999999999999</v>
      </c>
      <c r="D54" s="219">
        <v>-11.122999999999999</v>
      </c>
      <c r="E54" s="8">
        <v>-13.974399999999999</v>
      </c>
      <c r="F54" s="8">
        <v>-8.2093600000000002</v>
      </c>
      <c r="G54" s="8">
        <v>11.730090000000001</v>
      </c>
      <c r="H54" s="8">
        <v>21.999099999999999</v>
      </c>
      <c r="I54" s="8">
        <v>0.11092</v>
      </c>
      <c r="J54" s="8">
        <v>-14.867799999999999</v>
      </c>
      <c r="K54" s="8">
        <v>-7.1809500000000002</v>
      </c>
      <c r="L54" s="8">
        <v>-5.66974</v>
      </c>
      <c r="M54" s="8">
        <v>-33.700400000000002</v>
      </c>
      <c r="N54" s="8">
        <v>-4.7220800000000001</v>
      </c>
      <c r="O54" s="8">
        <v>-17.381799999999998</v>
      </c>
      <c r="P54" s="8">
        <v>-33.279300000000006</v>
      </c>
      <c r="Q54" s="8">
        <v>-5.4207200000000002</v>
      </c>
      <c r="R54" s="8">
        <v>-5.2464300000000001</v>
      </c>
      <c r="S54" s="8">
        <v>3.1493000000000002</v>
      </c>
      <c r="T54" s="8">
        <v>-9.5569299999999995</v>
      </c>
      <c r="U54" s="8">
        <v>4.5381899999999993</v>
      </c>
      <c r="V54" s="8">
        <v>2.7454499999999999</v>
      </c>
      <c r="W54" s="8">
        <v>4.5651899999999994</v>
      </c>
      <c r="X54" s="8">
        <v>0.1095455</v>
      </c>
      <c r="Y54" s="8">
        <v>7.3637499999999996</v>
      </c>
      <c r="Z54" s="8">
        <v>8.667313</v>
      </c>
      <c r="AA54" s="8">
        <v>9.6379000000000001</v>
      </c>
      <c r="AB54" s="8">
        <v>-0.59501400000000004</v>
      </c>
      <c r="AC54" s="8">
        <v>-7.1286899999999997</v>
      </c>
      <c r="AD54" s="8">
        <v>13.089129999999999</v>
      </c>
      <c r="AE54" s="8">
        <v>7.5992100000000002</v>
      </c>
      <c r="AF54" s="8">
        <v>4.7034399999999996</v>
      </c>
      <c r="AG54" s="8">
        <v>-61.748899999999999</v>
      </c>
      <c r="AH54" s="8">
        <v>-4.7955200000000007</v>
      </c>
      <c r="AI54" s="7"/>
      <c r="AJ54" s="7"/>
      <c r="AK54" s="7"/>
      <c r="AL54" s="7"/>
      <c r="AM54" s="7"/>
      <c r="AN54" s="1"/>
      <c r="AO54" s="1"/>
      <c r="AP54" s="1"/>
      <c r="AQ54" s="1"/>
      <c r="AR54" s="1"/>
      <c r="AS54" s="1"/>
      <c r="AT54" s="1"/>
      <c r="AU54" s="1"/>
      <c r="AV54" s="1"/>
      <c r="AW54" s="1"/>
      <c r="AX54" s="1"/>
      <c r="AY54" s="1"/>
    </row>
    <row r="55" spans="1:1005" ht="15" x14ac:dyDescent="0.25">
      <c r="A55" s="103">
        <f>YampaRiverInflow.TotalOutflow!A55</f>
        <v>46905</v>
      </c>
      <c r="B55" s="215"/>
      <c r="C55" s="207">
        <v>-5.7859999999999996</v>
      </c>
      <c r="D55" s="219">
        <v>-5.7859999999999996</v>
      </c>
      <c r="E55" s="8">
        <v>4.0840300000000003</v>
      </c>
      <c r="F55" s="8">
        <v>-11.6759</v>
      </c>
      <c r="G55" s="8">
        <v>-4.1159999999999995E-2</v>
      </c>
      <c r="H55" s="8">
        <v>5.6090299999999997</v>
      </c>
      <c r="I55" s="8">
        <v>-3.69754</v>
      </c>
      <c r="J55" s="8">
        <v>-11.8339</v>
      </c>
      <c r="K55" s="8">
        <v>-9.2286099999999998</v>
      </c>
      <c r="L55" s="8">
        <v>-8.5176200000000009</v>
      </c>
      <c r="M55" s="8">
        <v>-26.906099999999999</v>
      </c>
      <c r="N55" s="8">
        <v>-30.0809</v>
      </c>
      <c r="O55" s="8">
        <v>1.8562000000000001</v>
      </c>
      <c r="P55" s="8">
        <v>-14.7171</v>
      </c>
      <c r="Q55" s="8">
        <v>-14.012499999999999</v>
      </c>
      <c r="R55" s="8">
        <v>-1.51996</v>
      </c>
      <c r="S55" s="8">
        <v>-16.566500000000001</v>
      </c>
      <c r="T55" s="8">
        <v>-17.7789</v>
      </c>
      <c r="U55" s="8">
        <v>-8.3348700000000004</v>
      </c>
      <c r="V55" s="8">
        <v>-5.4185299999999996</v>
      </c>
      <c r="W55" s="8">
        <v>-7.2006999999999994</v>
      </c>
      <c r="X55" s="8">
        <v>-0.73851199999999995</v>
      </c>
      <c r="Y55" s="8">
        <v>2.2777600000000002</v>
      </c>
      <c r="Z55" s="8">
        <v>-1.24882</v>
      </c>
      <c r="AA55" s="8">
        <v>-2.2548400000000002</v>
      </c>
      <c r="AB55" s="8">
        <v>-7.8657200000000005</v>
      </c>
      <c r="AC55" s="8">
        <v>-7.5185699999999995</v>
      </c>
      <c r="AD55" s="8">
        <v>-7.5434399999999995</v>
      </c>
      <c r="AE55" s="8">
        <v>4.59762</v>
      </c>
      <c r="AF55" s="8">
        <v>13.497540000000001</v>
      </c>
      <c r="AG55" s="8">
        <v>-26.186700000000002</v>
      </c>
      <c r="AH55" s="8">
        <v>-3.3491300000000002</v>
      </c>
      <c r="AI55" s="7"/>
      <c r="AJ55" s="7"/>
      <c r="AK55" s="7"/>
      <c r="AL55" s="7"/>
      <c r="AM55" s="7"/>
      <c r="AN55" s="1"/>
      <c r="AO55" s="1"/>
      <c r="AP55" s="1"/>
      <c r="AQ55" s="1"/>
      <c r="AR55" s="1"/>
      <c r="AS55" s="1"/>
      <c r="AT55" s="1"/>
      <c r="AU55" s="1"/>
      <c r="AV55" s="1"/>
      <c r="AW55" s="1"/>
      <c r="AX55" s="1"/>
      <c r="AY55" s="1"/>
    </row>
    <row r="56" spans="1:1005" ht="15" x14ac:dyDescent="0.25">
      <c r="A56" s="103">
        <f>YampaRiverInflow.TotalOutflow!A56</f>
        <v>46935</v>
      </c>
      <c r="B56" s="215"/>
      <c r="C56" s="207">
        <v>-12.461</v>
      </c>
      <c r="D56" s="219">
        <v>-12.461</v>
      </c>
      <c r="E56" s="8">
        <v>8.1272700000000011</v>
      </c>
      <c r="F56" s="8">
        <v>-11.493399999999999</v>
      </c>
      <c r="G56" s="8">
        <v>10.728009999999999</v>
      </c>
      <c r="H56" s="8">
        <v>8.7200199999999999</v>
      </c>
      <c r="I56" s="8">
        <v>-1.2666099999999998</v>
      </c>
      <c r="J56" s="8">
        <v>-11.347200000000001</v>
      </c>
      <c r="K56" s="8">
        <v>-18.336200000000002</v>
      </c>
      <c r="L56" s="8">
        <v>-2.94312</v>
      </c>
      <c r="M56" s="8">
        <v>-31.489599999999999</v>
      </c>
      <c r="N56" s="8">
        <v>-20.471400000000003</v>
      </c>
      <c r="O56" s="8">
        <v>-11.8964</v>
      </c>
      <c r="P56" s="8">
        <v>-5.89581</v>
      </c>
      <c r="Q56" s="8">
        <v>-9.4188299999999998</v>
      </c>
      <c r="R56" s="8">
        <v>-9.6500499999999985</v>
      </c>
      <c r="S56" s="8">
        <v>-13.497399999999999</v>
      </c>
      <c r="T56" s="8">
        <v>-20.7821</v>
      </c>
      <c r="U56" s="8">
        <v>-5.3935699999999995</v>
      </c>
      <c r="V56" s="8">
        <v>-16.034399999999998</v>
      </c>
      <c r="W56" s="8">
        <v>-7.2505600000000001</v>
      </c>
      <c r="X56" s="8">
        <v>-12.2248</v>
      </c>
      <c r="Y56" s="8">
        <v>-2.5033499999999997</v>
      </c>
      <c r="Z56" s="8">
        <v>-0.440502</v>
      </c>
      <c r="AA56" s="8">
        <v>11.24718</v>
      </c>
      <c r="AB56" s="8">
        <v>-1.8387200000000001</v>
      </c>
      <c r="AC56" s="8">
        <v>-11.0794</v>
      </c>
      <c r="AD56" s="8">
        <v>-4.7515900000000002</v>
      </c>
      <c r="AE56" s="8">
        <v>1.85019</v>
      </c>
      <c r="AF56" s="8">
        <v>3.09552</v>
      </c>
      <c r="AG56" s="8">
        <v>-10.6083</v>
      </c>
      <c r="AH56" s="8">
        <v>-7.64445</v>
      </c>
      <c r="AI56" s="7"/>
      <c r="AJ56" s="7"/>
      <c r="AK56" s="7"/>
      <c r="AL56" s="7"/>
      <c r="AM56" s="7"/>
      <c r="AN56" s="1"/>
      <c r="AO56" s="1"/>
      <c r="AP56" s="1"/>
      <c r="AQ56" s="1"/>
      <c r="AR56" s="1"/>
      <c r="AS56" s="1"/>
      <c r="AT56" s="1"/>
      <c r="AU56" s="1"/>
      <c r="AV56" s="1"/>
      <c r="AW56" s="1"/>
      <c r="AX56" s="1"/>
      <c r="AY56" s="1"/>
    </row>
    <row r="57" spans="1:1005" ht="15" x14ac:dyDescent="0.25">
      <c r="A57" s="103">
        <f>YampaRiverInflow.TotalOutflow!A57</f>
        <v>46966</v>
      </c>
      <c r="B57" s="215"/>
      <c r="C57" s="207">
        <v>-10.351000000000001</v>
      </c>
      <c r="D57" s="219">
        <v>-10.351000000000001</v>
      </c>
      <c r="E57" s="8">
        <v>2.1968100000000002</v>
      </c>
      <c r="F57" s="8">
        <v>-4.3264100000000001</v>
      </c>
      <c r="G57" s="8">
        <v>-10.6752</v>
      </c>
      <c r="H57" s="8">
        <v>1.8042</v>
      </c>
      <c r="I57" s="8">
        <v>4.2788000000000004</v>
      </c>
      <c r="J57" s="8">
        <v>-12.226000000000001</v>
      </c>
      <c r="K57" s="8">
        <v>-3.8130300000000004</v>
      </c>
      <c r="L57" s="8">
        <v>-0.78469000000000011</v>
      </c>
      <c r="M57" s="8">
        <v>-7.6042100000000001</v>
      </c>
      <c r="N57" s="8">
        <v>-5.4120699999999999</v>
      </c>
      <c r="O57" s="8">
        <v>-13.8598</v>
      </c>
      <c r="P57" s="8">
        <v>-14.737</v>
      </c>
      <c r="Q57" s="8">
        <v>-6.2569600000000003</v>
      </c>
      <c r="R57" s="8">
        <v>-22.553799999999999</v>
      </c>
      <c r="S57" s="8">
        <v>-2.4493899999999997</v>
      </c>
      <c r="T57" s="8">
        <v>-15.1355</v>
      </c>
      <c r="U57" s="8">
        <v>2.9768400000000002</v>
      </c>
      <c r="V57" s="8">
        <v>5.9177799999999996</v>
      </c>
      <c r="W57" s="8">
        <v>3.3304999999999998</v>
      </c>
      <c r="X57" s="8">
        <v>10.576969999999999</v>
      </c>
      <c r="Y57" s="8">
        <v>-7.4222299999999999</v>
      </c>
      <c r="Z57" s="8">
        <v>-2.7236199999999999</v>
      </c>
      <c r="AA57" s="8">
        <v>11.2767</v>
      </c>
      <c r="AB57" s="8">
        <v>-2.6559499999999998</v>
      </c>
      <c r="AC57" s="8">
        <v>3.1679930000000001</v>
      </c>
      <c r="AD57" s="8">
        <v>-8.08446</v>
      </c>
      <c r="AE57" s="8">
        <v>4.3259999999999996</v>
      </c>
      <c r="AF57" s="8">
        <v>3.7869800000000002</v>
      </c>
      <c r="AG57" s="8">
        <v>-3.9497499999999999</v>
      </c>
      <c r="AH57" s="8">
        <v>-0.94598000000000004</v>
      </c>
      <c r="AI57" s="7"/>
      <c r="AJ57" s="7"/>
      <c r="AK57" s="7"/>
      <c r="AL57" s="7"/>
      <c r="AM57" s="7"/>
      <c r="AN57" s="1"/>
      <c r="AO57" s="1"/>
      <c r="AP57" s="1"/>
      <c r="AQ57" s="1"/>
      <c r="AR57" s="1"/>
      <c r="AS57" s="1"/>
      <c r="AT57" s="1"/>
      <c r="AU57" s="1"/>
      <c r="AV57" s="1"/>
      <c r="AW57" s="1"/>
      <c r="AX57" s="1"/>
      <c r="AY57" s="1"/>
    </row>
    <row r="58" spans="1:1005" ht="15" x14ac:dyDescent="0.25">
      <c r="A58" s="103">
        <f>YampaRiverInflow.TotalOutflow!A58</f>
        <v>46997</v>
      </c>
      <c r="B58" s="215"/>
      <c r="C58" s="207">
        <v>-5.9930000000000003</v>
      </c>
      <c r="D58" s="219">
        <v>-5.9930000000000003</v>
      </c>
      <c r="E58" s="8">
        <v>15.860709999999999</v>
      </c>
      <c r="F58" s="8">
        <v>4.2184399999999993</v>
      </c>
      <c r="G58" s="8">
        <v>2.1504499999999998</v>
      </c>
      <c r="H58" s="8">
        <v>-6.8963000000000001</v>
      </c>
      <c r="I58" s="8">
        <v>-12.975100000000001</v>
      </c>
      <c r="J58" s="8">
        <v>-7.1190200000000008</v>
      </c>
      <c r="K58" s="8">
        <v>-2.2877899999999998</v>
      </c>
      <c r="L58" s="8">
        <v>-15.519200000000001</v>
      </c>
      <c r="M58" s="8">
        <v>-21.1785</v>
      </c>
      <c r="N58" s="8">
        <v>-6.0739200000000002</v>
      </c>
      <c r="O58" s="8">
        <v>-3.6959299999999997</v>
      </c>
      <c r="P58" s="8">
        <v>0.22959000000000002</v>
      </c>
      <c r="Q58" s="8">
        <v>-2.0469200000000001</v>
      </c>
      <c r="R58" s="8">
        <v>-1.55017</v>
      </c>
      <c r="S58" s="8">
        <v>8.7733099999999986</v>
      </c>
      <c r="T58" s="8">
        <v>-8.4957199999999986</v>
      </c>
      <c r="U58" s="8">
        <v>10.460270000000001</v>
      </c>
      <c r="V58" s="8">
        <v>-5.7617600000000007</v>
      </c>
      <c r="W58" s="8">
        <v>-2.9507099999999999</v>
      </c>
      <c r="X58" s="8">
        <v>5.573264</v>
      </c>
      <c r="Y58" s="8">
        <v>6.7049099999999999</v>
      </c>
      <c r="Z58" s="8">
        <v>-0.37902999999999998</v>
      </c>
      <c r="AA58" s="8">
        <v>1.002618</v>
      </c>
      <c r="AB58" s="8">
        <v>4.0797420000000004</v>
      </c>
      <c r="AC58" s="8">
        <v>-5.3277200000000002</v>
      </c>
      <c r="AD58" s="8">
        <v>-6.2411499999999993</v>
      </c>
      <c r="AE58" s="8">
        <v>2.4840100000000001</v>
      </c>
      <c r="AF58" s="8">
        <v>5.2410399999999999</v>
      </c>
      <c r="AG58" s="8">
        <v>-12.903600000000001</v>
      </c>
      <c r="AH58" s="8">
        <v>8.5776000000000003</v>
      </c>
      <c r="AI58" s="7"/>
      <c r="AJ58" s="7"/>
      <c r="AK58" s="7"/>
      <c r="AL58" s="7"/>
      <c r="AM58" s="7"/>
      <c r="AN58" s="1"/>
      <c r="AO58" s="1"/>
      <c r="AP58" s="1"/>
      <c r="AQ58" s="1"/>
      <c r="AR58" s="1"/>
      <c r="AS58" s="1"/>
      <c r="AT58" s="1"/>
      <c r="AU58" s="1"/>
      <c r="AV58" s="1"/>
      <c r="AW58" s="1"/>
      <c r="AX58" s="1"/>
      <c r="AY58" s="1"/>
    </row>
    <row r="59" spans="1:1005" ht="15" x14ac:dyDescent="0.25">
      <c r="A59" s="103">
        <f>YampaRiverInflow.TotalOutflow!A59</f>
        <v>47027</v>
      </c>
      <c r="B59" s="215"/>
      <c r="C59" s="207">
        <v>-2.1219999999999999</v>
      </c>
      <c r="D59" s="219">
        <v>-2.1219999999999999</v>
      </c>
      <c r="E59" s="8">
        <v>-8.1954599999999989</v>
      </c>
      <c r="F59" s="8">
        <v>1.15303</v>
      </c>
      <c r="G59" s="8">
        <v>4.8546899999999997</v>
      </c>
      <c r="H59" s="8">
        <v>-2.7721900000000002</v>
      </c>
      <c r="I59" s="8">
        <v>10.111030000000001</v>
      </c>
      <c r="J59" s="8">
        <v>-7.8798000000000004</v>
      </c>
      <c r="K59" s="8">
        <v>4.2608300000000003</v>
      </c>
      <c r="L59" s="8">
        <v>-9.0296399999999988</v>
      </c>
      <c r="M59" s="8">
        <v>-19.219099999999997</v>
      </c>
      <c r="N59" s="8">
        <v>-22.1523</v>
      </c>
      <c r="O59" s="8">
        <v>1.00861</v>
      </c>
      <c r="P59" s="8">
        <v>-7.54697</v>
      </c>
      <c r="Q59" s="8">
        <v>3.05389</v>
      </c>
      <c r="R59" s="8">
        <v>-0.55309000000000008</v>
      </c>
      <c r="S59" s="8">
        <v>-10.613</v>
      </c>
      <c r="T59" s="8">
        <v>-11.085899999999999</v>
      </c>
      <c r="U59" s="8">
        <v>5.77902</v>
      </c>
      <c r="V59" s="8">
        <v>-2.5799099999999999</v>
      </c>
      <c r="W59" s="8">
        <v>11.36007</v>
      </c>
      <c r="X59" s="8">
        <v>13.28439</v>
      </c>
      <c r="Y59" s="8">
        <v>-1.07623</v>
      </c>
      <c r="Z59" s="8">
        <v>6.7392950000000003</v>
      </c>
      <c r="AA59" s="8">
        <v>9.3276970000000006</v>
      </c>
      <c r="AB59" s="8">
        <v>9.8532309999999992</v>
      </c>
      <c r="AC59" s="8">
        <v>2.3867620000000001</v>
      </c>
      <c r="AD59" s="8">
        <v>-14.003299999999999</v>
      </c>
      <c r="AE59" s="8">
        <v>4.5726499999999994</v>
      </c>
      <c r="AF59" s="8">
        <v>16.06822</v>
      </c>
      <c r="AG59" s="8">
        <v>-0.16736000000000001</v>
      </c>
      <c r="AH59" s="8">
        <v>3.9343000000000004</v>
      </c>
      <c r="AI59" s="7"/>
      <c r="AJ59" s="7"/>
      <c r="AK59" s="7"/>
      <c r="AL59" s="7"/>
      <c r="AM59" s="7"/>
      <c r="AN59" s="1"/>
      <c r="AO59" s="1"/>
      <c r="AP59" s="1"/>
      <c r="AQ59" s="1"/>
      <c r="AR59" s="1"/>
      <c r="AS59" s="1"/>
      <c r="AT59" s="1"/>
      <c r="AU59" s="1"/>
      <c r="AV59" s="1"/>
      <c r="AW59" s="1"/>
      <c r="AX59" s="1"/>
      <c r="AY59" s="1"/>
    </row>
    <row r="60" spans="1:1005" ht="15" x14ac:dyDescent="0.25">
      <c r="A60" s="103">
        <f>YampaRiverInflow.TotalOutflow!A60</f>
        <v>47058</v>
      </c>
      <c r="B60" s="215"/>
      <c r="C60" s="207">
        <v>-6.5609999999999999</v>
      </c>
      <c r="D60" s="219">
        <v>-6.5609999999999999</v>
      </c>
      <c r="E60" s="8">
        <v>7.5139499999999995</v>
      </c>
      <c r="F60" s="8">
        <v>2.73468</v>
      </c>
      <c r="G60" s="8">
        <v>6.6013000000000002</v>
      </c>
      <c r="H60" s="8">
        <v>0.97684000000000004</v>
      </c>
      <c r="I60" s="8">
        <v>8.3629300000000004</v>
      </c>
      <c r="J60" s="8">
        <v>1.9108499999999999</v>
      </c>
      <c r="K60" s="8">
        <v>-3.2407300000000001</v>
      </c>
      <c r="L60" s="8">
        <v>2.9348700000000001</v>
      </c>
      <c r="M60" s="8">
        <v>-7.6372900000000001</v>
      </c>
      <c r="N60" s="8">
        <v>3.4327800000000002</v>
      </c>
      <c r="O60" s="8">
        <v>5.0682</v>
      </c>
      <c r="P60" s="8">
        <v>-2.44712</v>
      </c>
      <c r="Q60" s="8">
        <v>9.4311000000000007</v>
      </c>
      <c r="R60" s="8">
        <v>-7.2890100000000002</v>
      </c>
      <c r="S60" s="8">
        <v>-3.6388499999999997</v>
      </c>
      <c r="T60" s="8">
        <v>0.89403999999999995</v>
      </c>
      <c r="U60" s="8">
        <v>10.06827</v>
      </c>
      <c r="V60" s="8">
        <v>6.3182299999999998</v>
      </c>
      <c r="W60" s="8">
        <v>14.429110000000001</v>
      </c>
      <c r="X60" s="8">
        <v>13.14282</v>
      </c>
      <c r="Y60" s="8">
        <v>0.30604999999999999</v>
      </c>
      <c r="Z60" s="8">
        <v>3.2879200000000002</v>
      </c>
      <c r="AA60" s="8">
        <v>9.6716720000000009</v>
      </c>
      <c r="AB60" s="8">
        <v>20.124560000000002</v>
      </c>
      <c r="AC60" s="8">
        <v>-11.070600000000001</v>
      </c>
      <c r="AD60" s="8">
        <v>-13.8909</v>
      </c>
      <c r="AE60" s="8">
        <v>6.7825500000000005</v>
      </c>
      <c r="AF60" s="8">
        <v>12.2211</v>
      </c>
      <c r="AG60" s="8">
        <v>-13.3376</v>
      </c>
      <c r="AH60" s="8">
        <v>4.8029599999999997</v>
      </c>
      <c r="AI60" s="7"/>
      <c r="AJ60" s="7"/>
      <c r="AK60" s="7"/>
      <c r="AL60" s="7"/>
      <c r="AM60" s="7"/>
      <c r="AN60" s="1"/>
      <c r="AO60" s="1"/>
      <c r="AP60" s="1"/>
      <c r="AQ60" s="1"/>
      <c r="AR60" s="1"/>
      <c r="AS60" s="1"/>
      <c r="AT60" s="1"/>
      <c r="AU60" s="1"/>
      <c r="AV60" s="1"/>
      <c r="AW60" s="1"/>
      <c r="AX60" s="1"/>
      <c r="AY60" s="1"/>
    </row>
    <row r="61" spans="1:1005" ht="15" x14ac:dyDescent="0.25">
      <c r="A61" s="103">
        <f>YampaRiverInflow.TotalOutflow!A61</f>
        <v>47088</v>
      </c>
      <c r="B61" s="215"/>
      <c r="C61" s="207">
        <v>-1.9490000000000001</v>
      </c>
      <c r="D61" s="219">
        <v>-1.9490000000000001</v>
      </c>
      <c r="E61" s="8">
        <v>94.941029999999998</v>
      </c>
      <c r="F61" s="8">
        <v>-1.6679900000000001</v>
      </c>
      <c r="G61" s="8">
        <v>27.110379999999999</v>
      </c>
      <c r="H61" s="8">
        <v>15.47331</v>
      </c>
      <c r="I61" s="8">
        <v>23.397189999999998</v>
      </c>
      <c r="J61" s="8">
        <v>-21.467200000000002</v>
      </c>
      <c r="K61" s="8">
        <v>-1.96912</v>
      </c>
      <c r="L61" s="8">
        <v>6.1689999999999996</v>
      </c>
      <c r="M61" s="8">
        <v>-8.7340999999999998</v>
      </c>
      <c r="N61" s="8">
        <v>2.1890200000000002</v>
      </c>
      <c r="O61" s="8">
        <v>6.2199300000000006</v>
      </c>
      <c r="P61" s="8">
        <v>-1.9193900000000002</v>
      </c>
      <c r="Q61" s="8">
        <v>-0.40073999999999999</v>
      </c>
      <c r="R61" s="8">
        <v>-10.7593</v>
      </c>
      <c r="S61" s="8">
        <v>-7.3306499999999994</v>
      </c>
      <c r="T61" s="8">
        <v>7.5781999999999998</v>
      </c>
      <c r="U61" s="8">
        <v>10.29767</v>
      </c>
      <c r="V61" s="8">
        <v>-5.8699700000000004</v>
      </c>
      <c r="W61" s="8">
        <v>24.633080000000003</v>
      </c>
      <c r="X61" s="8">
        <v>23.363189999999999</v>
      </c>
      <c r="Y61" s="8">
        <v>-1.2471300000000001</v>
      </c>
      <c r="Z61" s="8">
        <v>-6.3736999999999995</v>
      </c>
      <c r="AA61" s="8">
        <v>5.9137360000000001</v>
      </c>
      <c r="AB61" s="8">
        <v>15.60941</v>
      </c>
      <c r="AC61" s="8">
        <v>24.042540000000002</v>
      </c>
      <c r="AD61" s="8">
        <v>-3.4043299999999999</v>
      </c>
      <c r="AE61" s="8">
        <v>8.3700100000000006</v>
      </c>
      <c r="AF61" s="8">
        <v>26.24044</v>
      </c>
      <c r="AG61" s="8">
        <v>9.7062999999999988</v>
      </c>
      <c r="AH61" s="8">
        <v>15.84782</v>
      </c>
      <c r="AI61" s="7"/>
      <c r="AJ61" s="7"/>
      <c r="AK61" s="7"/>
      <c r="AL61" s="7"/>
      <c r="AM61" s="7"/>
      <c r="AN61" s="1"/>
      <c r="AO61" s="1"/>
      <c r="AP61" s="1"/>
      <c r="AQ61" s="1"/>
      <c r="AR61" s="1"/>
      <c r="AS61" s="1"/>
      <c r="AT61" s="1"/>
      <c r="AU61" s="1"/>
      <c r="AV61" s="1"/>
      <c r="AW61" s="1"/>
      <c r="AX61" s="1"/>
      <c r="AY61" s="1"/>
    </row>
    <row r="62" spans="1:1005" ht="15" x14ac:dyDescent="0.25">
      <c r="A62" s="103">
        <f>YampaRiverInflow.TotalOutflow!A62</f>
        <v>47119</v>
      </c>
      <c r="B62" s="215"/>
      <c r="C62" s="207">
        <v>6.3789999999999996</v>
      </c>
      <c r="D62" s="219">
        <v>6.3789999999999996</v>
      </c>
      <c r="E62" s="8">
        <v>-4.0167999999999999</v>
      </c>
      <c r="F62" s="8">
        <v>-0.42529</v>
      </c>
      <c r="G62" s="8">
        <v>-9.22471</v>
      </c>
      <c r="H62" s="8">
        <v>16.908450000000002</v>
      </c>
      <c r="I62" s="8">
        <v>1.48193</v>
      </c>
      <c r="J62" s="8">
        <v>-11.1562</v>
      </c>
      <c r="K62" s="8">
        <v>-10.2127</v>
      </c>
      <c r="L62" s="8">
        <v>-20.743200000000002</v>
      </c>
      <c r="M62" s="8">
        <v>-9.2751999999999999</v>
      </c>
      <c r="N62" s="8">
        <v>-13.9984</v>
      </c>
      <c r="O62" s="8">
        <v>-0.47846</v>
      </c>
      <c r="P62" s="8">
        <v>-2.4032600000000004</v>
      </c>
      <c r="Q62" s="8">
        <v>3.4120999999999997</v>
      </c>
      <c r="R62" s="8">
        <v>-10.2646</v>
      </c>
      <c r="S62" s="8">
        <v>17.93282</v>
      </c>
      <c r="T62" s="8">
        <v>-2.55436</v>
      </c>
      <c r="U62" s="8">
        <v>-2.7433800000000002</v>
      </c>
      <c r="V62" s="8">
        <v>-21.323400000000003</v>
      </c>
      <c r="W62" s="8">
        <v>2.622719</v>
      </c>
      <c r="X62" s="8">
        <v>3.4634200000000002</v>
      </c>
      <c r="Y62" s="8">
        <v>7.8842790000000003</v>
      </c>
      <c r="Z62" s="8">
        <v>16.61054</v>
      </c>
      <c r="AA62" s="8">
        <v>8.8169590000000007</v>
      </c>
      <c r="AB62" s="8">
        <v>17.907229999999998</v>
      </c>
      <c r="AC62" s="8">
        <v>12.460120000000002</v>
      </c>
      <c r="AD62" s="8">
        <v>7.4652799999999999</v>
      </c>
      <c r="AE62" s="8">
        <v>6.9913500000000006</v>
      </c>
      <c r="AF62" s="8">
        <v>-30.0366</v>
      </c>
      <c r="AG62" s="8">
        <v>0.34805000000000003</v>
      </c>
      <c r="AH62" s="8">
        <v>8.1073400000000007</v>
      </c>
      <c r="AI62" s="7"/>
      <c r="AJ62" s="7"/>
      <c r="AK62" s="7"/>
      <c r="AL62" s="7"/>
      <c r="AM62" s="7"/>
      <c r="AN62" s="1"/>
      <c r="AO62" s="1"/>
      <c r="AP62" s="1"/>
      <c r="AQ62" s="1"/>
      <c r="AR62" s="1"/>
      <c r="AS62" s="1"/>
      <c r="AT62" s="1"/>
      <c r="AU62" s="1"/>
      <c r="AV62" s="1"/>
      <c r="AW62" s="1"/>
      <c r="AX62" s="1"/>
      <c r="AY62" s="1"/>
    </row>
    <row r="63" spans="1:1005" ht="15" x14ac:dyDescent="0.25">
      <c r="A63" s="103">
        <f>YampaRiverInflow.TotalOutflow!A63</f>
        <v>47150</v>
      </c>
      <c r="B63" s="215"/>
      <c r="C63" s="207">
        <v>-0.58899999999999997</v>
      </c>
      <c r="D63" s="219">
        <v>-0.58899999999999997</v>
      </c>
      <c r="E63" s="8">
        <v>-2.7169299999999996</v>
      </c>
      <c r="F63" s="8">
        <v>1.1206400000000001</v>
      </c>
      <c r="G63" s="8">
        <v>-12.965299999999999</v>
      </c>
      <c r="H63" s="8">
        <v>0.91830999999999996</v>
      </c>
      <c r="I63" s="8">
        <v>1.91351</v>
      </c>
      <c r="J63" s="8">
        <v>-9.2040600000000001</v>
      </c>
      <c r="K63" s="8">
        <v>-8.6602700000000006</v>
      </c>
      <c r="L63" s="8">
        <v>-7.7134099999999997</v>
      </c>
      <c r="M63" s="8">
        <v>-7.8451700000000004</v>
      </c>
      <c r="N63" s="8">
        <v>-18.252200000000002</v>
      </c>
      <c r="O63" s="8">
        <v>-3.1171700000000002</v>
      </c>
      <c r="P63" s="8">
        <v>-7.3280799999999999</v>
      </c>
      <c r="Q63" s="8">
        <v>1.02014</v>
      </c>
      <c r="R63" s="8">
        <v>-14.3032</v>
      </c>
      <c r="S63" s="8">
        <v>-13.955</v>
      </c>
      <c r="T63" s="8">
        <v>-11.963200000000001</v>
      </c>
      <c r="U63" s="8">
        <v>-5.2006099999999993</v>
      </c>
      <c r="V63" s="8">
        <v>-1.8404100000000001</v>
      </c>
      <c r="W63" s="8">
        <v>4.1879590000000002</v>
      </c>
      <c r="X63" s="8">
        <v>8.0341699999999996</v>
      </c>
      <c r="Y63" s="8">
        <v>-3.2283200000000001</v>
      </c>
      <c r="Z63" s="8">
        <v>-5.3345600000000006</v>
      </c>
      <c r="AA63" s="8">
        <v>-3.9803500000000001</v>
      </c>
      <c r="AB63" s="8">
        <v>3.725031</v>
      </c>
      <c r="AC63" s="8">
        <v>11.38289</v>
      </c>
      <c r="AD63" s="8">
        <v>9.9543199999999992</v>
      </c>
      <c r="AE63" s="8">
        <v>4.1059299999999999</v>
      </c>
      <c r="AF63" s="8">
        <v>-45.490699999999997</v>
      </c>
      <c r="AG63" s="8">
        <v>-8.9389900000000004</v>
      </c>
      <c r="AH63" s="8">
        <v>14.93486</v>
      </c>
      <c r="AI63" s="7"/>
      <c r="AJ63" s="7"/>
      <c r="AK63" s="7"/>
      <c r="AL63" s="7"/>
      <c r="AM63" s="7"/>
      <c r="AN63" s="1"/>
      <c r="AO63" s="1"/>
      <c r="AP63" s="1"/>
      <c r="AQ63" s="1"/>
      <c r="AR63" s="1"/>
      <c r="AS63" s="1"/>
      <c r="AT63" s="1"/>
      <c r="AU63" s="1"/>
      <c r="AV63" s="1"/>
      <c r="AW63" s="1"/>
      <c r="AX63" s="1"/>
      <c r="AY63" s="1"/>
    </row>
    <row r="64" spans="1:1005" ht="15" x14ac:dyDescent="0.25">
      <c r="A64" s="103">
        <f>YampaRiverInflow.TotalOutflow!A64</f>
        <v>47178</v>
      </c>
      <c r="B64" s="215"/>
      <c r="C64" s="207">
        <v>-3.419</v>
      </c>
      <c r="D64" s="219">
        <v>-3.419</v>
      </c>
      <c r="E64" s="8">
        <v>33.225720000000003</v>
      </c>
      <c r="F64" s="8">
        <v>11.037510000000001</v>
      </c>
      <c r="G64" s="8">
        <v>4.6733700000000002</v>
      </c>
      <c r="H64" s="8">
        <v>4.0890000000000003E-2</v>
      </c>
      <c r="I64" s="8">
        <v>8.1969799999999999</v>
      </c>
      <c r="J64" s="8">
        <v>5.5769299999999999</v>
      </c>
      <c r="K64" s="8">
        <v>-5.0199499999999997</v>
      </c>
      <c r="L64" s="8">
        <v>-3.68032</v>
      </c>
      <c r="M64" s="8">
        <v>-25.690300000000001</v>
      </c>
      <c r="N64" s="8">
        <v>16.045670000000001</v>
      </c>
      <c r="O64" s="8">
        <v>-10.3043</v>
      </c>
      <c r="P64" s="8">
        <v>-11.892200000000001</v>
      </c>
      <c r="Q64" s="8">
        <v>0.31795999999999996</v>
      </c>
      <c r="R64" s="8">
        <v>-9.7432599999999994</v>
      </c>
      <c r="S64" s="8">
        <v>-12.145200000000001</v>
      </c>
      <c r="T64" s="8">
        <v>-6.3741000000000003</v>
      </c>
      <c r="U64" s="8">
        <v>-11.247</v>
      </c>
      <c r="V64" s="8">
        <v>-5.8244099999999994</v>
      </c>
      <c r="W64" s="8">
        <v>-14.067500000000001</v>
      </c>
      <c r="X64" s="8">
        <v>-1.27335</v>
      </c>
      <c r="Y64" s="8">
        <v>-1.8987400000000001</v>
      </c>
      <c r="Z64" s="8">
        <v>-12.0581</v>
      </c>
      <c r="AA64" s="8">
        <v>-1.39941</v>
      </c>
      <c r="AB64" s="8">
        <v>3.0619520000000002</v>
      </c>
      <c r="AC64" s="8">
        <v>0.5556236</v>
      </c>
      <c r="AD64" s="8">
        <v>2.51511</v>
      </c>
      <c r="AE64" s="8">
        <v>-1.48194</v>
      </c>
      <c r="AF64" s="8">
        <v>-85.616900000000001</v>
      </c>
      <c r="AG64" s="8">
        <v>-18.977</v>
      </c>
      <c r="AH64" s="8">
        <v>-3.0748000000000002</v>
      </c>
      <c r="AI64" s="7"/>
      <c r="AJ64" s="7"/>
      <c r="AK64" s="7"/>
      <c r="AL64" s="7"/>
      <c r="AM64" s="7"/>
      <c r="AN64" s="1"/>
      <c r="AO64" s="1"/>
      <c r="AP64" s="1"/>
      <c r="AQ64" s="1"/>
      <c r="AR64" s="1"/>
      <c r="AS64" s="1"/>
      <c r="AT64" s="1"/>
      <c r="AU64" s="1"/>
      <c r="AV64" s="1"/>
      <c r="AW64" s="1"/>
      <c r="AX64" s="1"/>
      <c r="AY64" s="1"/>
      <c r="ALQ64" t="e">
        <v>#N/A</v>
      </c>
    </row>
    <row r="65" spans="1:1005" ht="15" x14ac:dyDescent="0.25">
      <c r="A65" s="103">
        <f>YampaRiverInflow.TotalOutflow!A65</f>
        <v>47209</v>
      </c>
      <c r="B65" s="215"/>
      <c r="C65" s="207">
        <v>-8.7370000000000001</v>
      </c>
      <c r="D65" s="219">
        <v>-8.7370000000000001</v>
      </c>
      <c r="E65" s="8">
        <v>-7.57599</v>
      </c>
      <c r="F65" s="8">
        <v>15.395820000000001</v>
      </c>
      <c r="G65" s="8">
        <v>39.174210000000002</v>
      </c>
      <c r="H65" s="8">
        <v>-0.41738999999999998</v>
      </c>
      <c r="I65" s="8">
        <v>-3.9382700000000002</v>
      </c>
      <c r="J65" s="8">
        <v>0.93055999999999994</v>
      </c>
      <c r="K65" s="8">
        <v>-11.8729</v>
      </c>
      <c r="L65" s="8">
        <v>-13.3843</v>
      </c>
      <c r="M65" s="8">
        <v>-6.9093299999999997</v>
      </c>
      <c r="N65" s="8">
        <v>4.2983100000000007</v>
      </c>
      <c r="O65" s="8">
        <v>-1.6048699999999998</v>
      </c>
      <c r="P65" s="8">
        <v>-3.3881199999999998</v>
      </c>
      <c r="Q65" s="8">
        <v>-8.2623700000000007</v>
      </c>
      <c r="R65" s="8">
        <v>-14.0764</v>
      </c>
      <c r="S65" s="8">
        <v>-15.644399999999999</v>
      </c>
      <c r="T65" s="8">
        <v>-20.3934</v>
      </c>
      <c r="U65" s="8">
        <v>-12.2591</v>
      </c>
      <c r="V65" s="8">
        <v>-6.0398699999999996</v>
      </c>
      <c r="W65" s="8">
        <v>14.186459999999999</v>
      </c>
      <c r="X65" s="8">
        <v>-9.3056399999999986</v>
      </c>
      <c r="Y65" s="8">
        <v>-4.80497</v>
      </c>
      <c r="Z65" s="8">
        <v>-4.7238199999999999</v>
      </c>
      <c r="AA65" s="8">
        <v>-4.9565900000000003</v>
      </c>
      <c r="AB65" s="8">
        <v>-3.62934</v>
      </c>
      <c r="AC65" s="8">
        <v>-36.724299999999999</v>
      </c>
      <c r="AD65" s="8">
        <v>5.76356</v>
      </c>
      <c r="AE65" s="8">
        <v>12.84352</v>
      </c>
      <c r="AF65" s="8">
        <v>-51.0623</v>
      </c>
      <c r="AG65" s="8">
        <v>-15.1135</v>
      </c>
      <c r="AH65" s="8">
        <v>-4.2431000000000001</v>
      </c>
      <c r="AI65" s="7"/>
      <c r="AJ65" s="7"/>
      <c r="AK65" s="7"/>
      <c r="AL65" s="7"/>
      <c r="AM65" s="7"/>
      <c r="AN65" s="1"/>
      <c r="AO65" s="1"/>
      <c r="AP65" s="1"/>
      <c r="AQ65" s="1"/>
      <c r="AR65" s="1"/>
      <c r="AS65" s="1"/>
      <c r="AT65" s="1"/>
      <c r="AU65" s="1"/>
      <c r="AV65" s="1"/>
      <c r="AW65" s="1"/>
      <c r="AX65" s="1"/>
      <c r="AY65" s="1"/>
      <c r="ALQ65" t="e">
        <v>#N/A</v>
      </c>
    </row>
    <row r="66" spans="1:1005" ht="15" x14ac:dyDescent="0.25">
      <c r="A66" s="103">
        <f>YampaRiverInflow.TotalOutflow!A66</f>
        <v>47239</v>
      </c>
      <c r="B66" s="215"/>
      <c r="C66" s="207">
        <v>-11.122999999999999</v>
      </c>
      <c r="D66" s="219">
        <v>-11.122999999999999</v>
      </c>
      <c r="E66" s="8">
        <v>-8.2093600000000002</v>
      </c>
      <c r="F66" s="8">
        <v>11.730090000000001</v>
      </c>
      <c r="G66" s="8">
        <v>21.999099999999999</v>
      </c>
      <c r="H66" s="8">
        <v>0.11092</v>
      </c>
      <c r="I66" s="8">
        <v>-14.867799999999999</v>
      </c>
      <c r="J66" s="8">
        <v>-7.1809500000000002</v>
      </c>
      <c r="K66" s="8">
        <v>-5.66974</v>
      </c>
      <c r="L66" s="8">
        <v>-33.700400000000002</v>
      </c>
      <c r="M66" s="8">
        <v>-4.7220800000000001</v>
      </c>
      <c r="N66" s="8">
        <v>-17.381799999999998</v>
      </c>
      <c r="O66" s="8">
        <v>-33.279300000000006</v>
      </c>
      <c r="P66" s="8">
        <v>-5.4207200000000002</v>
      </c>
      <c r="Q66" s="8">
        <v>-5.2464300000000001</v>
      </c>
      <c r="R66" s="8">
        <v>3.1493000000000002</v>
      </c>
      <c r="S66" s="8">
        <v>-9.5569299999999995</v>
      </c>
      <c r="T66" s="8">
        <v>4.5381899999999993</v>
      </c>
      <c r="U66" s="8">
        <v>2.7454499999999999</v>
      </c>
      <c r="V66" s="8">
        <v>4.5651899999999994</v>
      </c>
      <c r="W66" s="8">
        <v>0.1095455</v>
      </c>
      <c r="X66" s="8">
        <v>7.3637499999999996</v>
      </c>
      <c r="Y66" s="8">
        <v>8.667313</v>
      </c>
      <c r="Z66" s="8">
        <v>9.6379000000000001</v>
      </c>
      <c r="AA66" s="8">
        <v>-0.59501400000000004</v>
      </c>
      <c r="AB66" s="8">
        <v>-7.1286899999999997</v>
      </c>
      <c r="AC66" s="8">
        <v>13.089129999999999</v>
      </c>
      <c r="AD66" s="8">
        <v>7.5992100000000002</v>
      </c>
      <c r="AE66" s="8">
        <v>4.7034399999999996</v>
      </c>
      <c r="AF66" s="8">
        <v>-61.748899999999999</v>
      </c>
      <c r="AG66" s="8">
        <v>-4.7955200000000007</v>
      </c>
      <c r="AH66" s="8">
        <v>-13.974399999999999</v>
      </c>
      <c r="AI66" s="7"/>
      <c r="AJ66" s="7"/>
      <c r="AK66" s="7"/>
      <c r="AL66" s="7"/>
      <c r="AM66" s="7"/>
      <c r="AN66" s="1"/>
      <c r="AO66" s="1"/>
      <c r="AP66" s="1"/>
      <c r="AQ66" s="1"/>
      <c r="AR66" s="1"/>
      <c r="AS66" s="1"/>
      <c r="AT66" s="1"/>
      <c r="AU66" s="1"/>
      <c r="AV66" s="1"/>
      <c r="AW66" s="1"/>
      <c r="AX66" s="1"/>
      <c r="AY66" s="1"/>
      <c r="ALQ66" t="e">
        <v>#N/A</v>
      </c>
    </row>
    <row r="67" spans="1:1005" ht="15" x14ac:dyDescent="0.25">
      <c r="A67" s="103">
        <f>YampaRiverInflow.TotalOutflow!A67</f>
        <v>47270</v>
      </c>
      <c r="B67" s="215"/>
      <c r="C67" s="207">
        <v>-5.7859999999999996</v>
      </c>
      <c r="D67" s="219">
        <v>-5.7859999999999996</v>
      </c>
      <c r="E67" s="8">
        <v>-11.6759</v>
      </c>
      <c r="F67" s="8">
        <v>-4.1159999999999995E-2</v>
      </c>
      <c r="G67" s="8">
        <v>5.6090299999999997</v>
      </c>
      <c r="H67" s="8">
        <v>-3.69754</v>
      </c>
      <c r="I67" s="8">
        <v>-11.8339</v>
      </c>
      <c r="J67" s="8">
        <v>-9.2286099999999998</v>
      </c>
      <c r="K67" s="8">
        <v>-8.5176200000000009</v>
      </c>
      <c r="L67" s="8">
        <v>-26.906099999999999</v>
      </c>
      <c r="M67" s="8">
        <v>-30.0809</v>
      </c>
      <c r="N67" s="8">
        <v>1.8562000000000001</v>
      </c>
      <c r="O67" s="8">
        <v>-14.7171</v>
      </c>
      <c r="P67" s="8">
        <v>-14.012499999999999</v>
      </c>
      <c r="Q67" s="8">
        <v>-1.51996</v>
      </c>
      <c r="R67" s="8">
        <v>-16.566500000000001</v>
      </c>
      <c r="S67" s="8">
        <v>-17.7789</v>
      </c>
      <c r="T67" s="8">
        <v>-8.3348700000000004</v>
      </c>
      <c r="U67" s="8">
        <v>-5.4185299999999996</v>
      </c>
      <c r="V67" s="8">
        <v>-7.2006999999999994</v>
      </c>
      <c r="W67" s="8">
        <v>-0.73851199999999995</v>
      </c>
      <c r="X67" s="8">
        <v>2.2777600000000002</v>
      </c>
      <c r="Y67" s="8">
        <v>-1.24882</v>
      </c>
      <c r="Z67" s="8">
        <v>-2.2548400000000002</v>
      </c>
      <c r="AA67" s="8">
        <v>-7.8657200000000005</v>
      </c>
      <c r="AB67" s="8">
        <v>-7.5185699999999995</v>
      </c>
      <c r="AC67" s="8">
        <v>-7.5434399999999995</v>
      </c>
      <c r="AD67" s="8">
        <v>4.59762</v>
      </c>
      <c r="AE67" s="8">
        <v>13.497540000000001</v>
      </c>
      <c r="AF67" s="8">
        <v>-26.186700000000002</v>
      </c>
      <c r="AG67" s="8">
        <v>-3.3491300000000002</v>
      </c>
      <c r="AH67" s="8">
        <v>4.0840300000000003</v>
      </c>
      <c r="AI67" s="7"/>
      <c r="AJ67" s="7"/>
      <c r="AK67" s="7"/>
      <c r="AL67" s="7"/>
      <c r="AM67" s="7"/>
      <c r="AN67" s="1"/>
      <c r="AO67" s="1"/>
      <c r="AP67" s="1"/>
      <c r="AQ67" s="1"/>
      <c r="AR67" s="1"/>
      <c r="AS67" s="1"/>
      <c r="AT67" s="1"/>
      <c r="AU67" s="1"/>
      <c r="AV67" s="1"/>
      <c r="AW67" s="1"/>
      <c r="AX67" s="1"/>
      <c r="AY67" s="1"/>
      <c r="ALQ67" t="e">
        <v>#N/A</v>
      </c>
    </row>
    <row r="68" spans="1:1005" ht="15" x14ac:dyDescent="0.25">
      <c r="A68" s="103">
        <f>YampaRiverInflow.TotalOutflow!A68</f>
        <v>47300</v>
      </c>
      <c r="B68" s="215"/>
      <c r="C68" s="207">
        <v>-12.461</v>
      </c>
      <c r="D68" s="219">
        <v>-12.461</v>
      </c>
      <c r="E68" s="8">
        <v>-11.493399999999999</v>
      </c>
      <c r="F68" s="8">
        <v>10.728009999999999</v>
      </c>
      <c r="G68" s="8">
        <v>8.7200199999999999</v>
      </c>
      <c r="H68" s="8">
        <v>-1.2666099999999998</v>
      </c>
      <c r="I68" s="8">
        <v>-11.347200000000001</v>
      </c>
      <c r="J68" s="8">
        <v>-18.336200000000002</v>
      </c>
      <c r="K68" s="8">
        <v>-2.94312</v>
      </c>
      <c r="L68" s="8">
        <v>-31.489599999999999</v>
      </c>
      <c r="M68" s="8">
        <v>-20.471400000000003</v>
      </c>
      <c r="N68" s="8">
        <v>-11.8964</v>
      </c>
      <c r="O68" s="8">
        <v>-5.89581</v>
      </c>
      <c r="P68" s="8">
        <v>-9.4188299999999998</v>
      </c>
      <c r="Q68" s="8">
        <v>-9.6500499999999985</v>
      </c>
      <c r="R68" s="8">
        <v>-13.497399999999999</v>
      </c>
      <c r="S68" s="8">
        <v>-20.7821</v>
      </c>
      <c r="T68" s="8">
        <v>-5.3935699999999995</v>
      </c>
      <c r="U68" s="8">
        <v>-16.034399999999998</v>
      </c>
      <c r="V68" s="8">
        <v>-7.2505600000000001</v>
      </c>
      <c r="W68" s="8">
        <v>-12.2248</v>
      </c>
      <c r="X68" s="8">
        <v>-2.5033499999999997</v>
      </c>
      <c r="Y68" s="8">
        <v>-0.440502</v>
      </c>
      <c r="Z68" s="8">
        <v>11.24718</v>
      </c>
      <c r="AA68" s="8">
        <v>-1.8387200000000001</v>
      </c>
      <c r="AB68" s="8">
        <v>-11.0794</v>
      </c>
      <c r="AC68" s="8">
        <v>-4.7515900000000002</v>
      </c>
      <c r="AD68" s="8">
        <v>1.85019</v>
      </c>
      <c r="AE68" s="8">
        <v>3.09552</v>
      </c>
      <c r="AF68" s="8">
        <v>-10.6083</v>
      </c>
      <c r="AG68" s="8">
        <v>-7.64445</v>
      </c>
      <c r="AH68" s="8">
        <v>8.1272700000000011</v>
      </c>
      <c r="AI68" s="7"/>
      <c r="AJ68" s="7"/>
      <c r="AK68" s="7"/>
      <c r="AL68" s="7"/>
      <c r="AM68" s="7"/>
      <c r="AN68" s="1"/>
      <c r="AO68" s="1"/>
      <c r="AP68" s="1"/>
      <c r="AQ68" s="1"/>
      <c r="AR68" s="1"/>
      <c r="AS68" s="1"/>
      <c r="AT68" s="1"/>
      <c r="AU68" s="1"/>
      <c r="AV68" s="1"/>
      <c r="AW68" s="1"/>
      <c r="AX68" s="1"/>
      <c r="AY68" s="1"/>
      <c r="ALQ68" t="e">
        <v>#N/A</v>
      </c>
    </row>
    <row r="69" spans="1:1005" ht="15" x14ac:dyDescent="0.25">
      <c r="A69" s="103">
        <f>YampaRiverInflow.TotalOutflow!A69</f>
        <v>47331</v>
      </c>
      <c r="B69" s="215"/>
      <c r="C69" s="207">
        <v>-10.351000000000001</v>
      </c>
      <c r="D69" s="219">
        <v>-10.351000000000001</v>
      </c>
      <c r="E69" s="8">
        <v>-4.3264100000000001</v>
      </c>
      <c r="F69" s="8">
        <v>-10.6752</v>
      </c>
      <c r="G69" s="8">
        <v>1.8042</v>
      </c>
      <c r="H69" s="8">
        <v>4.2788000000000004</v>
      </c>
      <c r="I69" s="8">
        <v>-12.226000000000001</v>
      </c>
      <c r="J69" s="8">
        <v>-3.8130300000000004</v>
      </c>
      <c r="K69" s="8">
        <v>-0.78469000000000011</v>
      </c>
      <c r="L69" s="8">
        <v>-7.6042100000000001</v>
      </c>
      <c r="M69" s="8">
        <v>-5.4120699999999999</v>
      </c>
      <c r="N69" s="8">
        <v>-13.8598</v>
      </c>
      <c r="O69" s="8">
        <v>-14.737</v>
      </c>
      <c r="P69" s="8">
        <v>-6.2569600000000003</v>
      </c>
      <c r="Q69" s="8">
        <v>-22.553799999999999</v>
      </c>
      <c r="R69" s="8">
        <v>-2.4493899999999997</v>
      </c>
      <c r="S69" s="8">
        <v>-15.1355</v>
      </c>
      <c r="T69" s="8">
        <v>2.9768400000000002</v>
      </c>
      <c r="U69" s="8">
        <v>5.9177799999999996</v>
      </c>
      <c r="V69" s="8">
        <v>3.3304999999999998</v>
      </c>
      <c r="W69" s="8">
        <v>10.576969999999999</v>
      </c>
      <c r="X69" s="8">
        <v>-7.4222299999999999</v>
      </c>
      <c r="Y69" s="8">
        <v>-2.7236199999999999</v>
      </c>
      <c r="Z69" s="8">
        <v>11.2767</v>
      </c>
      <c r="AA69" s="8">
        <v>-2.6559499999999998</v>
      </c>
      <c r="AB69" s="8">
        <v>3.1679930000000001</v>
      </c>
      <c r="AC69" s="8">
        <v>-8.08446</v>
      </c>
      <c r="AD69" s="8">
        <v>4.3259999999999996</v>
      </c>
      <c r="AE69" s="8">
        <v>3.7869800000000002</v>
      </c>
      <c r="AF69" s="8">
        <v>-3.9497499999999999</v>
      </c>
      <c r="AG69" s="8">
        <v>-0.94598000000000004</v>
      </c>
      <c r="AH69" s="8">
        <v>2.1968100000000002</v>
      </c>
      <c r="AI69" s="7"/>
      <c r="AJ69" s="7"/>
      <c r="AK69" s="7"/>
      <c r="AL69" s="7"/>
      <c r="AM69" s="7"/>
      <c r="AN69" s="1"/>
      <c r="AO69" s="1"/>
      <c r="AP69" s="1"/>
      <c r="AQ69" s="1"/>
      <c r="AR69" s="1"/>
      <c r="AS69" s="1"/>
      <c r="AT69" s="1"/>
      <c r="AU69" s="1"/>
      <c r="AV69" s="1"/>
      <c r="AW69" s="1"/>
      <c r="AX69" s="1"/>
      <c r="AY69" s="1"/>
      <c r="ALQ69" t="e">
        <v>#N/A</v>
      </c>
    </row>
    <row r="70" spans="1:1005" ht="15" x14ac:dyDescent="0.25">
      <c r="A70" s="103">
        <f>YampaRiverInflow.TotalOutflow!A70</f>
        <v>47362</v>
      </c>
      <c r="B70" s="215"/>
      <c r="C70" s="207">
        <v>-5.9930000000000003</v>
      </c>
      <c r="D70" s="219">
        <v>-5.9930000000000003</v>
      </c>
      <c r="E70" s="8">
        <v>4.2184399999999993</v>
      </c>
      <c r="F70" s="8">
        <v>2.1504499999999998</v>
      </c>
      <c r="G70" s="8">
        <v>-6.8963000000000001</v>
      </c>
      <c r="H70" s="8">
        <v>-12.975100000000001</v>
      </c>
      <c r="I70" s="8">
        <v>-7.1190200000000008</v>
      </c>
      <c r="J70" s="8">
        <v>-2.2877899999999998</v>
      </c>
      <c r="K70" s="8">
        <v>-15.519200000000001</v>
      </c>
      <c r="L70" s="8">
        <v>-21.1785</v>
      </c>
      <c r="M70" s="8">
        <v>-6.0739200000000002</v>
      </c>
      <c r="N70" s="8">
        <v>-3.6959299999999997</v>
      </c>
      <c r="O70" s="8">
        <v>0.22959000000000002</v>
      </c>
      <c r="P70" s="8">
        <v>-2.0469200000000001</v>
      </c>
      <c r="Q70" s="8">
        <v>-1.55017</v>
      </c>
      <c r="R70" s="8">
        <v>8.7733099999999986</v>
      </c>
      <c r="S70" s="8">
        <v>-8.4957199999999986</v>
      </c>
      <c r="T70" s="8">
        <v>10.460270000000001</v>
      </c>
      <c r="U70" s="8">
        <v>-5.7617600000000007</v>
      </c>
      <c r="V70" s="8">
        <v>-2.9507099999999999</v>
      </c>
      <c r="W70" s="8">
        <v>5.573264</v>
      </c>
      <c r="X70" s="8">
        <v>6.7049099999999999</v>
      </c>
      <c r="Y70" s="8">
        <v>-0.37902999999999998</v>
      </c>
      <c r="Z70" s="8">
        <v>1.002618</v>
      </c>
      <c r="AA70" s="8">
        <v>4.0797420000000004</v>
      </c>
      <c r="AB70" s="8">
        <v>-5.3277200000000002</v>
      </c>
      <c r="AC70" s="8">
        <v>-6.2411499999999993</v>
      </c>
      <c r="AD70" s="8">
        <v>2.4840100000000001</v>
      </c>
      <c r="AE70" s="8">
        <v>5.2410399999999999</v>
      </c>
      <c r="AF70" s="8">
        <v>-12.903600000000001</v>
      </c>
      <c r="AG70" s="8">
        <v>8.5776000000000003</v>
      </c>
      <c r="AH70" s="8">
        <v>15.860709999999999</v>
      </c>
      <c r="AI70" s="7"/>
      <c r="AJ70" s="7"/>
      <c r="AK70" s="7"/>
      <c r="AL70" s="7"/>
      <c r="AM70" s="7"/>
      <c r="AN70" s="1"/>
      <c r="AO70" s="1"/>
      <c r="AP70" s="1"/>
      <c r="AQ70" s="1"/>
      <c r="AR70" s="1"/>
      <c r="AS70" s="1"/>
      <c r="AT70" s="1"/>
      <c r="AU70" s="1"/>
      <c r="AV70" s="1"/>
      <c r="AW70" s="1"/>
      <c r="AX70" s="1"/>
      <c r="AY70" s="1"/>
      <c r="ALQ70" t="e">
        <v>#N/A</v>
      </c>
    </row>
    <row r="71" spans="1:1005" ht="15" x14ac:dyDescent="0.25">
      <c r="A71" s="103"/>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25">
      <c r="A72" s="103"/>
      <c r="B72" s="215"/>
      <c r="C72" s="207"/>
      <c r="D72" s="219"/>
      <c r="AI72" s="8"/>
      <c r="AJ72" s="8"/>
      <c r="AK72" s="8"/>
      <c r="AL72" s="8"/>
      <c r="AM72" s="8"/>
      <c r="ALQ72" t="e">
        <v>#N/A</v>
      </c>
    </row>
    <row r="73" spans="1:1005" ht="12.75" customHeight="1" x14ac:dyDescent="0.25">
      <c r="A73" s="103"/>
      <c r="B73" s="215"/>
      <c r="C73" s="207"/>
      <c r="D73" s="219"/>
      <c r="AI73" s="8"/>
      <c r="AJ73" s="8"/>
      <c r="AK73" s="8"/>
      <c r="AL73" s="8"/>
      <c r="AM73" s="8"/>
    </row>
    <row r="74" spans="1:1005" ht="12.75" customHeight="1" x14ac:dyDescent="0.25">
      <c r="A74" s="103"/>
      <c r="B74" s="215"/>
      <c r="C74" s="207"/>
      <c r="D74" s="219"/>
      <c r="AI74" s="8"/>
      <c r="AJ74" s="8"/>
      <c r="AK74" s="8"/>
      <c r="AL74" s="8"/>
      <c r="AM74" s="8"/>
    </row>
    <row r="75" spans="1:1005" ht="12.75" customHeight="1" x14ac:dyDescent="0.25">
      <c r="A75" s="103"/>
      <c r="B75" s="215"/>
      <c r="C75" s="207"/>
      <c r="D75" s="219"/>
      <c r="AI75" s="8"/>
      <c r="AJ75" s="8"/>
      <c r="AK75" s="8"/>
      <c r="AL75" s="8"/>
      <c r="AM75" s="8"/>
    </row>
    <row r="76" spans="1:1005" ht="12.75" customHeight="1" x14ac:dyDescent="0.25">
      <c r="A76" s="103"/>
      <c r="B76" s="215"/>
      <c r="C76" s="207"/>
      <c r="D76" s="219"/>
      <c r="AI76" s="8"/>
      <c r="AJ76" s="8"/>
      <c r="AK76" s="8"/>
      <c r="AL76" s="8"/>
      <c r="AM76" s="8"/>
    </row>
    <row r="77" spans="1:1005" ht="12.75" customHeight="1" x14ac:dyDescent="0.25">
      <c r="A77" s="103"/>
      <c r="B77" s="215"/>
      <c r="C77" s="207"/>
      <c r="D77" s="219"/>
    </row>
    <row r="78" spans="1:1005" ht="12.75" customHeight="1" x14ac:dyDescent="0.25">
      <c r="A78" s="103"/>
      <c r="B78" s="215"/>
      <c r="C78" s="207"/>
      <c r="D78" s="219"/>
    </row>
    <row r="79" spans="1:1005" ht="12.75" customHeight="1" x14ac:dyDescent="0.25">
      <c r="A79" s="103"/>
      <c r="B79" s="215"/>
      <c r="C79" s="207"/>
      <c r="D79" s="219"/>
    </row>
    <row r="80" spans="1:1005" ht="12.75" customHeight="1" x14ac:dyDescent="0.25">
      <c r="A80" s="103"/>
      <c r="B80" s="215"/>
      <c r="C80" s="207"/>
      <c r="D80" s="219"/>
    </row>
    <row r="81" spans="1:4" ht="12.75" customHeight="1" x14ac:dyDescent="0.25">
      <c r="A81" s="103"/>
      <c r="B81" s="215"/>
      <c r="C81" s="207"/>
      <c r="D81" s="219"/>
    </row>
    <row r="82" spans="1:4" ht="12.75" customHeight="1" x14ac:dyDescent="0.25">
      <c r="A82" s="103"/>
      <c r="B82" s="215"/>
      <c r="C82" s="207"/>
      <c r="D82" s="219"/>
    </row>
    <row r="83" spans="1:4" ht="12.75" customHeight="1" x14ac:dyDescent="0.25">
      <c r="A83" s="103"/>
      <c r="B83" s="215"/>
      <c r="C83" s="207"/>
      <c r="D83" s="219"/>
    </row>
    <row r="84" spans="1:4" ht="12.75" customHeight="1" x14ac:dyDescent="0.25">
      <c r="A84" s="103"/>
      <c r="B84" s="215"/>
      <c r="C84" s="207"/>
      <c r="D84" s="219"/>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7109375" defaultRowHeight="12.75" customHeight="1" x14ac:dyDescent="0.25"/>
  <cols>
    <col min="1" max="2" width="9.28515625" customWidth="1"/>
    <col min="3" max="3" width="9.7109375" bestFit="1" customWidth="1"/>
    <col min="4" max="54" width="9.28515625" customWidth="1"/>
  </cols>
  <sheetData>
    <row r="1" spans="1:51" ht="15" x14ac:dyDescent="0.25">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51" ht="15" x14ac:dyDescent="0.25">
      <c r="A2" s="99" t="s">
        <v>175</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row>
    <row r="3" spans="1:51" ht="15" x14ac:dyDescent="0.25">
      <c r="A3" s="101" t="str">
        <f>A2&amp;"_"&amp;"Time"</f>
        <v>HvrToDvs_In_Time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row>
    <row r="4" spans="1:51" ht="15" x14ac:dyDescent="0.25">
      <c r="A4" s="234">
        <f>YampaRiverInflow.TotalOutflow!A4</f>
        <v>45352</v>
      </c>
      <c r="B4" s="224"/>
      <c r="C4" s="225">
        <v>-10.866</v>
      </c>
      <c r="D4" s="233">
        <v>-10.866</v>
      </c>
      <c r="E4" s="8">
        <f ca="1">INDEX(INDIRECT("HvrToDvs_"&amp;E$2+YEAR($A4)-YEAR($A$4)),MONTH($A4))/1000</f>
        <v>-33.70561</v>
      </c>
      <c r="F4" s="8">
        <f t="shared" ref="F4:AH12" ca="1" si="0">INDEX(INDIRECT("HvrToDvs_"&amp;F$2+YEAR($A4)-YEAR($A$4)),MONTH($A4))/1000</f>
        <v>-3.0471399999999997</v>
      </c>
      <c r="G4" s="8">
        <f t="shared" ca="1" si="0"/>
        <v>-5.5422600000000006</v>
      </c>
      <c r="H4" s="8">
        <f t="shared" ca="1" si="0"/>
        <v>-26.61149</v>
      </c>
      <c r="I4" s="8">
        <f t="shared" ca="1" si="0"/>
        <v>-24.585830000000001</v>
      </c>
      <c r="J4" s="8">
        <f t="shared" ca="1" si="0"/>
        <v>-10.1469</v>
      </c>
      <c r="K4" s="8">
        <f t="shared" ca="1" si="0"/>
        <v>-24.405729999999998</v>
      </c>
      <c r="L4" s="8">
        <f t="shared" ca="1" si="0"/>
        <v>-41.61844</v>
      </c>
      <c r="M4" s="8">
        <f t="shared" ca="1" si="0"/>
        <v>-20.912990000000001</v>
      </c>
      <c r="N4" s="8">
        <f t="shared" ca="1" si="0"/>
        <v>-15.42376</v>
      </c>
      <c r="O4" s="8">
        <f t="shared" ca="1" si="0"/>
        <v>-46.979050000000001</v>
      </c>
      <c r="P4" s="8">
        <f t="shared" ca="1" si="0"/>
        <v>-13.50891</v>
      </c>
      <c r="Q4" s="8">
        <f t="shared" ca="1" si="0"/>
        <v>-9.4484200000000005</v>
      </c>
      <c r="R4" s="8">
        <f t="shared" ca="1" si="0"/>
        <v>-15.45289</v>
      </c>
      <c r="S4" s="8">
        <f t="shared" ca="1" si="0"/>
        <v>-14.12349</v>
      </c>
      <c r="T4" s="8">
        <f t="shared" ca="1" si="0"/>
        <v>-17.224810000000002</v>
      </c>
      <c r="U4" s="8">
        <f t="shared" ca="1" si="0"/>
        <v>-18.18402</v>
      </c>
      <c r="V4" s="8">
        <f t="shared" ca="1" si="0"/>
        <v>-16.42624</v>
      </c>
      <c r="W4" s="8">
        <f t="shared" ca="1" si="0"/>
        <v>-16.519099999999998</v>
      </c>
      <c r="X4" s="8">
        <f t="shared" ca="1" si="0"/>
        <v>-21.362770000000001</v>
      </c>
      <c r="Y4" s="8">
        <f t="shared" ca="1" si="0"/>
        <v>-13.940290000000001</v>
      </c>
      <c r="Z4" s="8">
        <f t="shared" ca="1" si="0"/>
        <v>-25.785889999999998</v>
      </c>
      <c r="AA4" s="8">
        <f t="shared" ca="1" si="0"/>
        <v>-13.57385</v>
      </c>
      <c r="AB4" s="8">
        <f t="shared" ca="1" si="0"/>
        <v>-14.951780000000001</v>
      </c>
      <c r="AC4" s="8">
        <f t="shared" ca="1" si="0"/>
        <v>-24.381869999999999</v>
      </c>
      <c r="AD4" s="8">
        <f t="shared" ca="1" si="0"/>
        <v>-18.517049999999998</v>
      </c>
      <c r="AE4" s="8">
        <f t="shared" ca="1" si="0"/>
        <v>-29.967980399044698</v>
      </c>
      <c r="AF4" s="8">
        <f t="shared" ca="1" si="0"/>
        <v>-3.9186748927238999</v>
      </c>
      <c r="AG4" s="8">
        <f t="shared" ca="1" si="0"/>
        <v>3.78158654325282</v>
      </c>
      <c r="AH4" s="8">
        <f t="shared" ca="1" si="0"/>
        <v>-0.165478108417315</v>
      </c>
      <c r="AI4" s="8"/>
      <c r="AJ4" s="8"/>
      <c r="AK4" s="8"/>
      <c r="AL4" s="8"/>
      <c r="AM4" s="8"/>
      <c r="AN4" s="1"/>
      <c r="AO4" s="1"/>
      <c r="AP4" s="1"/>
      <c r="AQ4" s="1"/>
      <c r="AR4" s="1"/>
      <c r="AS4" s="1"/>
      <c r="AT4" s="1"/>
      <c r="AU4" s="1"/>
      <c r="AV4" s="1"/>
      <c r="AW4" s="1"/>
      <c r="AX4" s="1"/>
      <c r="AY4" s="1"/>
    </row>
    <row r="5" spans="1:51" ht="15" x14ac:dyDescent="0.25">
      <c r="A5" s="234">
        <f>YampaRiverInflow.TotalOutflow!A5</f>
        <v>45383</v>
      </c>
      <c r="B5" s="215"/>
      <c r="C5" s="207">
        <v>-14.24</v>
      </c>
      <c r="D5" s="219">
        <v>-14.24</v>
      </c>
      <c r="E5" s="8">
        <v>-39.01585</v>
      </c>
      <c r="F5" s="8">
        <v>-21.031759999999998</v>
      </c>
      <c r="G5" s="8">
        <v>-16.615569999999998</v>
      </c>
      <c r="H5" s="8">
        <v>-28.879900000000003</v>
      </c>
      <c r="I5" s="8">
        <v>-19.677019999999999</v>
      </c>
      <c r="J5" s="8">
        <v>-31.681180000000001</v>
      </c>
      <c r="K5" s="8">
        <v>-14.10609</v>
      </c>
      <c r="L5" s="8">
        <v>-11.98128</v>
      </c>
      <c r="M5" s="8">
        <v>-22.55518</v>
      </c>
      <c r="N5" s="8">
        <v>58.147940000000006</v>
      </c>
      <c r="O5" s="8">
        <v>-64.754249999999999</v>
      </c>
      <c r="P5" s="8">
        <v>-13.812430000000001</v>
      </c>
      <c r="Q5" s="8">
        <v>-19.395679999999999</v>
      </c>
      <c r="R5" s="8">
        <v>-0.58677000000000001</v>
      </c>
      <c r="S5" s="8">
        <v>-20.977029999999999</v>
      </c>
      <c r="T5" s="8">
        <v>-23.67004</v>
      </c>
      <c r="U5" s="8">
        <v>-22.150279999999999</v>
      </c>
      <c r="V5" s="8">
        <v>-10.326360000000001</v>
      </c>
      <c r="W5" s="8">
        <v>-17.860139999999998</v>
      </c>
      <c r="X5" s="8">
        <v>-21.034770000000002</v>
      </c>
      <c r="Y5" s="8">
        <v>-16.89048</v>
      </c>
      <c r="Z5" s="8">
        <v>-27.78388</v>
      </c>
      <c r="AA5" s="8">
        <v>-24.14518</v>
      </c>
      <c r="AB5" s="8">
        <v>-25.381180000000001</v>
      </c>
      <c r="AC5" s="8">
        <v>-22.591699999999999</v>
      </c>
      <c r="AD5" s="8">
        <v>-21.645820000000001</v>
      </c>
      <c r="AE5" s="8">
        <v>-27.296583863680898</v>
      </c>
      <c r="AF5" s="8">
        <v>-6.8666990838692197</v>
      </c>
      <c r="AG5" s="8">
        <v>-4.4101040311918496</v>
      </c>
      <c r="AH5" s="8">
        <v>0.32782876848779102</v>
      </c>
      <c r="AI5" s="7"/>
      <c r="AJ5" s="7"/>
      <c r="AK5" s="7"/>
      <c r="AL5" s="7"/>
      <c r="AM5" s="7"/>
      <c r="AN5" s="1"/>
      <c r="AO5" s="1"/>
      <c r="AP5" s="1"/>
      <c r="AQ5" s="1"/>
      <c r="AR5" s="1"/>
      <c r="AS5" s="1"/>
      <c r="AT5" s="1"/>
      <c r="AU5" s="1"/>
      <c r="AV5" s="1"/>
      <c r="AW5" s="1"/>
      <c r="AX5" s="1"/>
      <c r="AY5" s="1"/>
    </row>
    <row r="6" spans="1:51" ht="15" x14ac:dyDescent="0.25">
      <c r="A6" s="234">
        <f>YampaRiverInflow.TotalOutflow!A6</f>
        <v>45413</v>
      </c>
      <c r="B6" s="215"/>
      <c r="C6" s="207">
        <v>-11.369</v>
      </c>
      <c r="D6" s="219">
        <v>-11.369</v>
      </c>
      <c r="E6" s="8">
        <v>-51.81812</v>
      </c>
      <c r="F6" s="8">
        <v>-30.306519999999999</v>
      </c>
      <c r="G6" s="8">
        <v>-19.176749999999998</v>
      </c>
      <c r="H6" s="8">
        <v>-31.532360000000001</v>
      </c>
      <c r="I6" s="8">
        <v>-23.549289999999999</v>
      </c>
      <c r="J6" s="8">
        <v>-4.1466599999999998</v>
      </c>
      <c r="K6" s="8">
        <v>-16.730790000000002</v>
      </c>
      <c r="L6" s="8">
        <v>-20.673770000000001</v>
      </c>
      <c r="M6" s="8">
        <v>-17.359860000000001</v>
      </c>
      <c r="N6" s="8">
        <v>34.052529999999997</v>
      </c>
      <c r="O6" s="8">
        <v>-1.7655699999999999</v>
      </c>
      <c r="P6" s="8">
        <v>-18.956109999999999</v>
      </c>
      <c r="Q6" s="8">
        <v>-19.014720000000001</v>
      </c>
      <c r="R6" s="8">
        <v>-30.134370000000001</v>
      </c>
      <c r="S6" s="8">
        <v>-22.792720000000003</v>
      </c>
      <c r="T6" s="8">
        <v>2.1723600000000003</v>
      </c>
      <c r="U6" s="8">
        <v>-23.229320000000001</v>
      </c>
      <c r="V6" s="8">
        <v>-30.356549999999999</v>
      </c>
      <c r="W6" s="8">
        <v>-13.17548</v>
      </c>
      <c r="X6" s="8">
        <v>-26.73291</v>
      </c>
      <c r="Y6" s="8">
        <v>-17.628589999999999</v>
      </c>
      <c r="Z6" s="8">
        <v>-22.069290000000002</v>
      </c>
      <c r="AA6" s="8">
        <v>-23.365380000000002</v>
      </c>
      <c r="AB6" s="8">
        <v>-25.14387</v>
      </c>
      <c r="AC6" s="8">
        <v>-18.31448</v>
      </c>
      <c r="AD6" s="8">
        <v>-13.93942</v>
      </c>
      <c r="AE6" s="8">
        <v>-20.988264455397299</v>
      </c>
      <c r="AF6" s="8">
        <v>-18.6031865575818</v>
      </c>
      <c r="AG6" s="8">
        <v>-16.873532198681101</v>
      </c>
      <c r="AH6" s="8">
        <v>-10.3614585683532</v>
      </c>
      <c r="AI6" s="7"/>
      <c r="AJ6" s="7"/>
      <c r="AK6" s="7"/>
      <c r="AL6" s="7"/>
      <c r="AM6" s="7"/>
      <c r="AN6" s="1"/>
      <c r="AO6" s="1"/>
      <c r="AP6" s="1"/>
      <c r="AQ6" s="1"/>
      <c r="AR6" s="1"/>
      <c r="AS6" s="1"/>
      <c r="AT6" s="1"/>
      <c r="AU6" s="1"/>
      <c r="AV6" s="1"/>
      <c r="AW6" s="1"/>
      <c r="AX6" s="1"/>
      <c r="AY6" s="1"/>
    </row>
    <row r="7" spans="1:51" ht="15" x14ac:dyDescent="0.25">
      <c r="A7" s="234">
        <f>YampaRiverInflow.TotalOutflow!A7</f>
        <v>45444</v>
      </c>
      <c r="B7" s="215"/>
      <c r="C7" s="207">
        <v>-17.395</v>
      </c>
      <c r="D7" s="219">
        <v>-17.395</v>
      </c>
      <c r="E7" s="8">
        <v>-58.467879999999994</v>
      </c>
      <c r="F7" s="8">
        <v>-30.733509999999999</v>
      </c>
      <c r="G7" s="8">
        <v>-4.3182600000000004</v>
      </c>
      <c r="H7" s="8">
        <v>-21.53116</v>
      </c>
      <c r="I7" s="8">
        <v>-28.16948</v>
      </c>
      <c r="J7" s="8">
        <v>-21.732470000000003</v>
      </c>
      <c r="K7" s="8">
        <v>-7.58514</v>
      </c>
      <c r="L7" s="8">
        <v>-14.68486</v>
      </c>
      <c r="M7" s="8">
        <v>-12.904590000000001</v>
      </c>
      <c r="N7" s="8">
        <v>-17.66553</v>
      </c>
      <c r="O7" s="8">
        <v>-18.500439999999998</v>
      </c>
      <c r="P7" s="8">
        <v>-9.6846800000000002</v>
      </c>
      <c r="Q7" s="8">
        <v>-3.0129200000000003</v>
      </c>
      <c r="R7" s="8">
        <v>-10.71584</v>
      </c>
      <c r="S7" s="8">
        <v>-17.712730000000001</v>
      </c>
      <c r="T7" s="8">
        <v>2.1411799999999999</v>
      </c>
      <c r="U7" s="8">
        <v>-20.19791</v>
      </c>
      <c r="V7" s="8">
        <v>-19.463480000000001</v>
      </c>
      <c r="W7" s="8">
        <v>-14.17783</v>
      </c>
      <c r="X7" s="8">
        <v>-34.892609999999998</v>
      </c>
      <c r="Y7" s="8">
        <v>-20.2377</v>
      </c>
      <c r="Z7" s="8">
        <v>-30.45213</v>
      </c>
      <c r="AA7" s="8">
        <v>-27.64986</v>
      </c>
      <c r="AB7" s="8">
        <v>-30.77158</v>
      </c>
      <c r="AC7" s="8">
        <v>-30.150569999999998</v>
      </c>
      <c r="AD7" s="8">
        <v>-27.212169999999997</v>
      </c>
      <c r="AE7" s="8">
        <v>-17.7194681870902</v>
      </c>
      <c r="AF7" s="8">
        <v>-32.379981516299999</v>
      </c>
      <c r="AG7" s="8">
        <v>-23.798866425075097</v>
      </c>
      <c r="AH7" s="8">
        <v>-21.9297904675709</v>
      </c>
      <c r="AI7" s="7"/>
      <c r="AJ7" s="7"/>
      <c r="AK7" s="7"/>
      <c r="AL7" s="7"/>
      <c r="AM7" s="7"/>
      <c r="AN7" s="1"/>
      <c r="AO7" s="1"/>
      <c r="AP7" s="1"/>
      <c r="AQ7" s="1"/>
      <c r="AR7" s="1"/>
      <c r="AS7" s="1"/>
      <c r="AT7" s="1"/>
      <c r="AU7" s="1"/>
      <c r="AV7" s="1"/>
      <c r="AW7" s="1"/>
      <c r="AX7" s="1"/>
      <c r="AY7" s="1"/>
    </row>
    <row r="8" spans="1:51" ht="15" x14ac:dyDescent="0.25">
      <c r="A8" s="234">
        <f>YampaRiverInflow.TotalOutflow!A8</f>
        <v>45474</v>
      </c>
      <c r="B8" s="215"/>
      <c r="C8" s="207">
        <v>-20.420999999999999</v>
      </c>
      <c r="D8" s="219">
        <v>-20.420999999999999</v>
      </c>
      <c r="E8" s="8">
        <v>-45.527550000000005</v>
      </c>
      <c r="F8" s="8">
        <v>-40.924839999999996</v>
      </c>
      <c r="G8" s="8">
        <v>-26.41535</v>
      </c>
      <c r="H8" s="8">
        <v>-21.142790000000002</v>
      </c>
      <c r="I8" s="8">
        <v>-18.928519999999999</v>
      </c>
      <c r="J8" s="8">
        <v>-9.5471299999999992</v>
      </c>
      <c r="K8" s="8">
        <v>-10.268600000000001</v>
      </c>
      <c r="L8" s="8">
        <v>-18.314310000000003</v>
      </c>
      <c r="M8" s="8">
        <v>-15.866149999999999</v>
      </c>
      <c r="N8" s="8">
        <v>-24.552409999999998</v>
      </c>
      <c r="O8" s="8">
        <v>-25.378720000000001</v>
      </c>
      <c r="P8" s="8">
        <v>-17.78331</v>
      </c>
      <c r="Q8" s="8">
        <v>-18.8934</v>
      </c>
      <c r="R8" s="8">
        <v>-12.013909999999999</v>
      </c>
      <c r="S8" s="8">
        <v>-14.996409999999999</v>
      </c>
      <c r="T8" s="8">
        <v>2.3123400000000003</v>
      </c>
      <c r="U8" s="8">
        <v>-19.286709999999999</v>
      </c>
      <c r="V8" s="8">
        <v>-10.45975</v>
      </c>
      <c r="W8" s="8">
        <v>-7.6106699999999998</v>
      </c>
      <c r="X8" s="8">
        <v>-27.08278</v>
      </c>
      <c r="Y8" s="8">
        <v>-23.468240000000002</v>
      </c>
      <c r="Z8" s="8">
        <v>-21.989319999999999</v>
      </c>
      <c r="AA8" s="8">
        <v>-37.216929999999998</v>
      </c>
      <c r="AB8" s="8">
        <v>-22.890240000000002</v>
      </c>
      <c r="AC8" s="8">
        <v>-26.678540000000002</v>
      </c>
      <c r="AD8" s="8">
        <v>-37.337760000000003</v>
      </c>
      <c r="AE8" s="8">
        <v>-18.2346613577282</v>
      </c>
      <c r="AF8" s="8">
        <v>-18.848620976413699</v>
      </c>
      <c r="AG8" s="8">
        <v>-23.752590631551499</v>
      </c>
      <c r="AH8" s="8">
        <v>-17.2882505662513</v>
      </c>
      <c r="AI8" s="7"/>
      <c r="AJ8" s="7"/>
      <c r="AK8" s="7"/>
      <c r="AL8" s="7"/>
      <c r="AM8" s="7"/>
      <c r="AN8" s="1"/>
      <c r="AO8" s="1"/>
      <c r="AP8" s="1"/>
      <c r="AQ8" s="1"/>
      <c r="AR8" s="1"/>
      <c r="AS8" s="1"/>
      <c r="AT8" s="1"/>
      <c r="AU8" s="1"/>
      <c r="AV8" s="1"/>
      <c r="AW8" s="1"/>
      <c r="AX8" s="1"/>
      <c r="AY8" s="1"/>
    </row>
    <row r="9" spans="1:51" ht="15" x14ac:dyDescent="0.25">
      <c r="A9" s="234">
        <f>YampaRiverInflow.TotalOutflow!A9</f>
        <v>45505</v>
      </c>
      <c r="B9" s="215"/>
      <c r="C9" s="207">
        <v>-15.3</v>
      </c>
      <c r="D9" s="219">
        <v>-15.3</v>
      </c>
      <c r="E9" s="8">
        <v>-38.284550000000003</v>
      </c>
      <c r="F9" s="8">
        <v>-44.608199999999997</v>
      </c>
      <c r="G9" s="8">
        <v>-7.3850100000000003</v>
      </c>
      <c r="H9" s="8">
        <v>-28.87069</v>
      </c>
      <c r="I9" s="8">
        <v>-40.249079999999999</v>
      </c>
      <c r="J9" s="8">
        <v>-10.618690000000001</v>
      </c>
      <c r="K9" s="8">
        <v>-1.97844</v>
      </c>
      <c r="L9" s="8">
        <v>-19.845770000000002</v>
      </c>
      <c r="M9" s="8">
        <v>-18.154619999999998</v>
      </c>
      <c r="N9" s="8">
        <v>-19.77272</v>
      </c>
      <c r="O9" s="8">
        <v>-13.17257</v>
      </c>
      <c r="P9" s="8">
        <v>-14.711229999999999</v>
      </c>
      <c r="Q9" s="8">
        <v>-8.0491299999999999</v>
      </c>
      <c r="R9" s="8">
        <v>-10.36894</v>
      </c>
      <c r="S9" s="8">
        <v>-12.309370000000001</v>
      </c>
      <c r="T9" s="8">
        <v>3.9439999999999996E-2</v>
      </c>
      <c r="U9" s="8">
        <v>-13.62011</v>
      </c>
      <c r="V9" s="8">
        <v>-10.787000000000001</v>
      </c>
      <c r="W9" s="8">
        <v>-15.400589999999999</v>
      </c>
      <c r="X9" s="8">
        <v>-19.57723</v>
      </c>
      <c r="Y9" s="8">
        <v>-13.29472</v>
      </c>
      <c r="Z9" s="8">
        <v>-18.03979</v>
      </c>
      <c r="AA9" s="8">
        <v>-23.891169999999999</v>
      </c>
      <c r="AB9" s="8">
        <v>-13.515309999999999</v>
      </c>
      <c r="AC9" s="8">
        <v>-23.837299999999999</v>
      </c>
      <c r="AD9" s="8">
        <v>-19.137979999999999</v>
      </c>
      <c r="AE9" s="8">
        <v>-15.5850350841859</v>
      </c>
      <c r="AF9" s="8">
        <v>-20.413870945690398</v>
      </c>
      <c r="AG9" s="8">
        <v>-17.994277469173699</v>
      </c>
      <c r="AH9" s="8">
        <v>-17.687800046524</v>
      </c>
      <c r="AI9" s="7"/>
      <c r="AJ9" s="7"/>
      <c r="AK9" s="7"/>
      <c r="AL9" s="7"/>
      <c r="AM9" s="7"/>
      <c r="AN9" s="1"/>
      <c r="AO9" s="1"/>
      <c r="AP9" s="1"/>
      <c r="AQ9" s="1"/>
      <c r="AR9" s="1"/>
      <c r="AS9" s="1"/>
      <c r="AT9" s="1"/>
      <c r="AU9" s="1"/>
      <c r="AV9" s="1"/>
      <c r="AW9" s="1"/>
      <c r="AX9" s="1"/>
      <c r="AY9" s="1"/>
    </row>
    <row r="10" spans="1:51" ht="15" x14ac:dyDescent="0.25">
      <c r="A10" s="234">
        <f>YampaRiverInflow.TotalOutflow!A10</f>
        <v>45536</v>
      </c>
      <c r="B10" s="215"/>
      <c r="C10" s="207">
        <v>-4.9690000000000003</v>
      </c>
      <c r="D10" s="219">
        <v>-4.9690000000000003</v>
      </c>
      <c r="E10" s="8">
        <v>-33.809580000000004</v>
      </c>
      <c r="F10" s="8">
        <v>-16.622160000000001</v>
      </c>
      <c r="G10" s="8">
        <v>3.9455100000000001</v>
      </c>
      <c r="H10" s="8">
        <v>0.30087999999999998</v>
      </c>
      <c r="I10" s="8">
        <v>1.5638399999999999</v>
      </c>
      <c r="J10" s="8">
        <v>-5.3830900000000002</v>
      </c>
      <c r="K10" s="8">
        <v>0.50452999999999992</v>
      </c>
      <c r="L10" s="8">
        <v>-16.785490000000003</v>
      </c>
      <c r="M10" s="8">
        <v>8.7774400000000004</v>
      </c>
      <c r="N10" s="8">
        <v>-0.65700999999999998</v>
      </c>
      <c r="O10" s="8">
        <v>-5.1176300000000001</v>
      </c>
      <c r="P10" s="8">
        <v>1.31694</v>
      </c>
      <c r="Q10" s="8">
        <v>-3.9454199999999999</v>
      </c>
      <c r="R10" s="8">
        <v>2.79942</v>
      </c>
      <c r="S10" s="8">
        <v>-4.3560499999999998</v>
      </c>
      <c r="T10" s="8">
        <v>0.24765999999999999</v>
      </c>
      <c r="U10" s="8">
        <v>-1.9077999999999999</v>
      </c>
      <c r="V10" s="8">
        <v>1.6536999999999999</v>
      </c>
      <c r="W10" s="8">
        <v>0.45062999999999998</v>
      </c>
      <c r="X10" s="8">
        <v>-4.00359</v>
      </c>
      <c r="Y10" s="8">
        <v>-7.8580299999999994</v>
      </c>
      <c r="Z10" s="8">
        <v>-6.6565699999999994</v>
      </c>
      <c r="AA10" s="8">
        <v>-13.139520000000001</v>
      </c>
      <c r="AB10" s="8">
        <v>-7.8235400000000004</v>
      </c>
      <c r="AC10" s="8">
        <v>-17.94941</v>
      </c>
      <c r="AD10" s="8">
        <v>-20.019500000000001</v>
      </c>
      <c r="AE10" s="8">
        <v>-12.5769963398445</v>
      </c>
      <c r="AF10" s="8">
        <v>-12.664930500352801</v>
      </c>
      <c r="AG10" s="8">
        <v>-18.758475648761799</v>
      </c>
      <c r="AH10" s="8">
        <v>-1.27110780709264</v>
      </c>
      <c r="AI10" s="7"/>
      <c r="AJ10" s="7"/>
      <c r="AK10" s="7"/>
      <c r="AL10" s="7"/>
      <c r="AM10" s="7"/>
      <c r="AN10" s="1"/>
      <c r="AO10" s="1"/>
      <c r="AP10" s="1"/>
      <c r="AQ10" s="1"/>
      <c r="AR10" s="1"/>
      <c r="AS10" s="1"/>
      <c r="AT10" s="1"/>
      <c r="AU10" s="1"/>
      <c r="AV10" s="1"/>
      <c r="AW10" s="1"/>
      <c r="AX10" s="1"/>
      <c r="AY10" s="1"/>
    </row>
    <row r="11" spans="1:51" ht="15" x14ac:dyDescent="0.25">
      <c r="A11" s="234">
        <f>YampaRiverInflow.TotalOutflow!A11</f>
        <v>45566</v>
      </c>
      <c r="B11" s="215"/>
      <c r="C11" s="207">
        <v>-8.9060000000000006</v>
      </c>
      <c r="D11" s="219">
        <v>-8.9060000000000006</v>
      </c>
      <c r="E11" s="8">
        <v>-32.33361</v>
      </c>
      <c r="F11" s="8">
        <v>-9.0098299999999991</v>
      </c>
      <c r="G11" s="8">
        <v>-12.62735</v>
      </c>
      <c r="H11" s="8">
        <v>-6.6903999999999995</v>
      </c>
      <c r="I11" s="8">
        <v>-9.5990099999999998</v>
      </c>
      <c r="J11" s="8">
        <v>8.4510100000000001</v>
      </c>
      <c r="K11" s="8">
        <v>5.7720799999999999</v>
      </c>
      <c r="L11" s="8">
        <v>-14.64955</v>
      </c>
      <c r="M11" s="8">
        <v>11.184040000000001</v>
      </c>
      <c r="N11" s="8">
        <v>-2.5218699999999998</v>
      </c>
      <c r="O11" s="8">
        <v>12.298719999999999</v>
      </c>
      <c r="P11" s="8">
        <v>9.1142000000000003</v>
      </c>
      <c r="Q11" s="8">
        <v>6.9690500000000002</v>
      </c>
      <c r="R11" s="8">
        <v>17.399669999999997</v>
      </c>
      <c r="S11" s="8">
        <v>17.673249999999999</v>
      </c>
      <c r="T11" s="8">
        <v>19.239099999999997</v>
      </c>
      <c r="U11" s="8">
        <v>0.14559</v>
      </c>
      <c r="V11" s="8">
        <v>-3.8384399999999999</v>
      </c>
      <c r="W11" s="8">
        <v>-8.0890900000000006</v>
      </c>
      <c r="X11" s="8">
        <v>5.3184499999999995</v>
      </c>
      <c r="Y11" s="8">
        <v>6.8723199999999993</v>
      </c>
      <c r="Z11" s="8">
        <v>-3.3345599999999997</v>
      </c>
      <c r="AA11" s="8">
        <v>-12.937790000000001</v>
      </c>
      <c r="AB11" s="8">
        <v>9.3299699999999994</v>
      </c>
      <c r="AC11" s="8">
        <v>-7.6352000000000002</v>
      </c>
      <c r="AD11" s="8">
        <v>-6.9373300000000002</v>
      </c>
      <c r="AE11" s="8">
        <v>-2.2106542585727502</v>
      </c>
      <c r="AF11" s="8">
        <v>-11.5548092057765</v>
      </c>
      <c r="AG11" s="8">
        <v>-24.732557731564899</v>
      </c>
      <c r="AH11" s="8">
        <v>-12.168433580297501</v>
      </c>
      <c r="AI11" s="7"/>
      <c r="AJ11" s="7"/>
      <c r="AK11" s="7"/>
      <c r="AL11" s="7"/>
      <c r="AM11" s="7"/>
      <c r="AN11" s="1"/>
      <c r="AO11" s="1"/>
      <c r="AP11" s="1"/>
      <c r="AQ11" s="1"/>
      <c r="AR11" s="1"/>
      <c r="AS11" s="1"/>
      <c r="AT11" s="1"/>
      <c r="AU11" s="1"/>
      <c r="AV11" s="1"/>
      <c r="AW11" s="1"/>
      <c r="AX11" s="1"/>
      <c r="AY11" s="1"/>
    </row>
    <row r="12" spans="1:51" ht="15" x14ac:dyDescent="0.25">
      <c r="A12" s="234">
        <f>YampaRiverInflow.TotalOutflow!A12</f>
        <v>45597</v>
      </c>
      <c r="B12" s="215"/>
      <c r="C12" s="207">
        <v>-14.481</v>
      </c>
      <c r="D12" s="219">
        <v>-14.481</v>
      </c>
      <c r="E12" s="8">
        <v>-20.906669999999998</v>
      </c>
      <c r="F12" s="8">
        <v>-14.470420000000001</v>
      </c>
      <c r="G12" s="8">
        <v>-7.3315400000000004</v>
      </c>
      <c r="H12" s="8">
        <v>-38.727230000000006</v>
      </c>
      <c r="I12" s="8">
        <v>11.18458</v>
      </c>
      <c r="J12" s="8">
        <v>10.958489999999999</v>
      </c>
      <c r="K12" s="8">
        <v>-3.7692800000000002</v>
      </c>
      <c r="L12" s="8">
        <v>-15.648209999999999</v>
      </c>
      <c r="M12" s="8">
        <v>-0.50287000000000004</v>
      </c>
      <c r="N12" s="8">
        <v>16.895820000000001</v>
      </c>
      <c r="O12" s="8">
        <v>3.5182899999999999</v>
      </c>
      <c r="P12" s="8">
        <v>1.0546900000000001</v>
      </c>
      <c r="Q12" s="8">
        <v>1.48285</v>
      </c>
      <c r="R12" s="8">
        <v>-5.3529099999999996</v>
      </c>
      <c r="S12" s="8">
        <v>-22.937849999999997</v>
      </c>
      <c r="T12" s="8">
        <v>17.25741</v>
      </c>
      <c r="U12" s="8">
        <v>-4.2314999999999996</v>
      </c>
      <c r="V12" s="8">
        <v>-10.30818</v>
      </c>
      <c r="W12" s="8">
        <v>-12.985040000000001</v>
      </c>
      <c r="X12" s="8">
        <v>-26.999580000000002</v>
      </c>
      <c r="Y12" s="8">
        <v>-8.9412700000000012</v>
      </c>
      <c r="Z12" s="8">
        <v>-9.1097400000000004</v>
      </c>
      <c r="AA12" s="8">
        <v>6.4318400000000002</v>
      </c>
      <c r="AB12" s="8">
        <v>-3.3335500000000002</v>
      </c>
      <c r="AC12" s="8">
        <v>-11.237219999999999</v>
      </c>
      <c r="AD12" s="8">
        <v>-26.772839999999999</v>
      </c>
      <c r="AE12" s="8">
        <v>-15.73670513499</v>
      </c>
      <c r="AF12" s="8">
        <v>-25.995712616168699</v>
      </c>
      <c r="AG12" s="8">
        <v>-1.0377086195756302</v>
      </c>
      <c r="AH12" s="8">
        <v>-31.726571329096</v>
      </c>
      <c r="AI12" s="7"/>
      <c r="AJ12" s="7"/>
      <c r="AK12" s="7"/>
      <c r="AL12" s="7"/>
      <c r="AM12" s="7"/>
      <c r="AN12" s="1"/>
      <c r="AO12" s="1"/>
      <c r="AP12" s="1"/>
      <c r="AQ12" s="1"/>
      <c r="AR12" s="1"/>
      <c r="AS12" s="1"/>
      <c r="AT12" s="1"/>
      <c r="AU12" s="1"/>
      <c r="AV12" s="1"/>
      <c r="AW12" s="1"/>
      <c r="AX12" s="1"/>
      <c r="AY12" s="1"/>
    </row>
    <row r="13" spans="1:51" ht="15" x14ac:dyDescent="0.25">
      <c r="A13" s="234">
        <f>YampaRiverInflow.TotalOutflow!A13</f>
        <v>45627</v>
      </c>
      <c r="B13" s="215"/>
      <c r="C13" s="207">
        <v>-0.377</v>
      </c>
      <c r="D13" s="219">
        <v>-0.377</v>
      </c>
      <c r="E13" s="8">
        <v>-13.992139999999999</v>
      </c>
      <c r="F13" s="8">
        <v>-20.105689999999999</v>
      </c>
      <c r="G13" s="8">
        <v>-14.927940000000001</v>
      </c>
      <c r="H13" s="8">
        <v>-22.49784</v>
      </c>
      <c r="I13" s="8">
        <v>-4.7581699999999998</v>
      </c>
      <c r="J13" s="8">
        <v>-4.2268999999999997</v>
      </c>
      <c r="K13" s="8">
        <v>-38.098730000000003</v>
      </c>
      <c r="L13" s="8">
        <v>-16.883659999999999</v>
      </c>
      <c r="M13" s="8">
        <v>-19.378550000000001</v>
      </c>
      <c r="N13" s="8">
        <v>-16.600650000000002</v>
      </c>
      <c r="O13" s="8">
        <v>-12.671760000000001</v>
      </c>
      <c r="P13" s="8">
        <v>-11.092700000000001</v>
      </c>
      <c r="Q13" s="8">
        <v>-5.9065600000000007</v>
      </c>
      <c r="R13" s="8">
        <v>-11.998950000000001</v>
      </c>
      <c r="S13" s="8">
        <v>-6.2203800000000005</v>
      </c>
      <c r="T13" s="8">
        <v>5.5469099999999996</v>
      </c>
      <c r="U13" s="8">
        <v>-11.664959999999999</v>
      </c>
      <c r="V13" s="8">
        <v>-10.748290000000001</v>
      </c>
      <c r="W13" s="8">
        <v>-20.60698</v>
      </c>
      <c r="X13" s="8">
        <v>-11.0654</v>
      </c>
      <c r="Y13" s="8">
        <v>-24.62893</v>
      </c>
      <c r="Z13" s="8">
        <v>-2.98122</v>
      </c>
      <c r="AA13" s="8">
        <v>-6.6501599999999996</v>
      </c>
      <c r="AB13" s="8">
        <v>1.63134</v>
      </c>
      <c r="AC13" s="8">
        <v>-9.3967500000000008</v>
      </c>
      <c r="AD13" s="8">
        <v>-13.98915</v>
      </c>
      <c r="AE13" s="8">
        <v>-12.4542512261587</v>
      </c>
      <c r="AF13" s="8">
        <v>-10.8324401513397</v>
      </c>
      <c r="AG13" s="8">
        <v>3.9299975641787799</v>
      </c>
      <c r="AH13" s="8">
        <v>-2.4028572739817102</v>
      </c>
      <c r="AI13" s="7"/>
      <c r="AJ13" s="7"/>
      <c r="AK13" s="7"/>
      <c r="AL13" s="7"/>
      <c r="AM13" s="7"/>
      <c r="AN13" s="1"/>
      <c r="AO13" s="1"/>
      <c r="AP13" s="1"/>
      <c r="AQ13" s="1"/>
      <c r="AR13" s="1"/>
      <c r="AS13" s="1"/>
      <c r="AT13" s="1"/>
      <c r="AU13" s="1"/>
      <c r="AV13" s="1"/>
      <c r="AW13" s="1"/>
      <c r="AX13" s="1"/>
      <c r="AY13" s="1"/>
    </row>
    <row r="14" spans="1:51" ht="15" x14ac:dyDescent="0.25">
      <c r="A14" s="234">
        <f>YampaRiverInflow.TotalOutflow!A14</f>
        <v>45658</v>
      </c>
      <c r="B14" s="215"/>
      <c r="C14" s="207">
        <v>-10.606999999999999</v>
      </c>
      <c r="D14" s="219">
        <v>-10.606999999999999</v>
      </c>
      <c r="E14" s="8">
        <v>-6.4816099999999999</v>
      </c>
      <c r="F14" s="8">
        <v>-11.87968</v>
      </c>
      <c r="G14" s="8">
        <v>-1.1552500000000001</v>
      </c>
      <c r="H14" s="8">
        <v>-9.5505300000000002</v>
      </c>
      <c r="I14" s="8">
        <v>-3.0365300000000004</v>
      </c>
      <c r="J14" s="8">
        <v>-13.873520000000001</v>
      </c>
      <c r="K14" s="8">
        <v>-24.659839999999999</v>
      </c>
      <c r="L14" s="8">
        <v>-23.680730000000001</v>
      </c>
      <c r="M14" s="8">
        <v>-10.09286</v>
      </c>
      <c r="N14" s="8">
        <v>1.2478399999999998</v>
      </c>
      <c r="O14" s="8">
        <v>-9.182129999999999</v>
      </c>
      <c r="P14" s="8">
        <v>-8.1827199999999998</v>
      </c>
      <c r="Q14" s="8">
        <v>-11.68539</v>
      </c>
      <c r="R14" s="8">
        <v>-0.62502000000000002</v>
      </c>
      <c r="S14" s="8">
        <v>-24.903770000000002</v>
      </c>
      <c r="T14" s="8">
        <v>-11.795629999999999</v>
      </c>
      <c r="U14" s="8">
        <v>-18.15316</v>
      </c>
      <c r="V14" s="8">
        <v>-15.922499999999999</v>
      </c>
      <c r="W14" s="8">
        <v>-16.109290000000001</v>
      </c>
      <c r="X14" s="8">
        <v>-8.2410300000000003</v>
      </c>
      <c r="Y14" s="8">
        <v>-24.003340000000001</v>
      </c>
      <c r="Z14" s="8">
        <v>-12.045209999999999</v>
      </c>
      <c r="AA14" s="8">
        <v>-7.8899799999999995</v>
      </c>
      <c r="AB14" s="8">
        <v>-22.646060000000002</v>
      </c>
      <c r="AC14" s="8">
        <v>-32.673250000000003</v>
      </c>
      <c r="AD14" s="8">
        <v>-24.1571297449231</v>
      </c>
      <c r="AE14" s="8">
        <v>0.98637802205530201</v>
      </c>
      <c r="AF14" s="8">
        <v>-30.2013865144412</v>
      </c>
      <c r="AG14" s="8">
        <v>-0.95083847050134207</v>
      </c>
      <c r="AH14" s="8">
        <v>-12.716791635963881</v>
      </c>
      <c r="AI14" s="7"/>
      <c r="AJ14" s="7"/>
      <c r="AK14" s="7"/>
      <c r="AL14" s="7"/>
      <c r="AM14" s="7"/>
      <c r="AN14" s="1"/>
      <c r="AO14" s="1"/>
      <c r="AP14" s="1"/>
      <c r="AQ14" s="1"/>
      <c r="AR14" s="1"/>
      <c r="AS14" s="1"/>
      <c r="AT14" s="1"/>
      <c r="AU14" s="1"/>
      <c r="AV14" s="1"/>
      <c r="AW14" s="1"/>
      <c r="AX14" s="1"/>
      <c r="AY14" s="1"/>
    </row>
    <row r="15" spans="1:51" ht="15" x14ac:dyDescent="0.25">
      <c r="A15" s="234">
        <f>YampaRiverInflow.TotalOutflow!A15</f>
        <v>45689</v>
      </c>
      <c r="B15" s="215"/>
      <c r="C15" s="207">
        <v>-15.193</v>
      </c>
      <c r="D15" s="219">
        <v>-15.193</v>
      </c>
      <c r="E15" s="8">
        <v>-5.73569</v>
      </c>
      <c r="F15" s="8">
        <v>9.4865300000000001</v>
      </c>
      <c r="G15" s="8">
        <v>-8.6256699999999995</v>
      </c>
      <c r="H15" s="8">
        <v>-4.7783299999999995</v>
      </c>
      <c r="I15" s="8">
        <v>-20.94144</v>
      </c>
      <c r="J15" s="8">
        <v>-17.372900000000001</v>
      </c>
      <c r="K15" s="8">
        <v>14.6288</v>
      </c>
      <c r="L15" s="8">
        <v>-16.739249999999998</v>
      </c>
      <c r="M15" s="8">
        <v>-12.46504</v>
      </c>
      <c r="N15" s="8">
        <v>-9.1210300000000011</v>
      </c>
      <c r="O15" s="8">
        <v>-7.8426999999999998</v>
      </c>
      <c r="P15" s="8">
        <v>-5.5530600000000003</v>
      </c>
      <c r="Q15" s="8">
        <v>-10.331049999999999</v>
      </c>
      <c r="R15" s="8">
        <v>-2.1568899999999998</v>
      </c>
      <c r="S15" s="8">
        <v>-9.2535300000000014</v>
      </c>
      <c r="T15" s="8">
        <v>-8.9076200000000014</v>
      </c>
      <c r="U15" s="8">
        <v>-4.1460799999999995</v>
      </c>
      <c r="V15" s="8">
        <v>-10.053940000000001</v>
      </c>
      <c r="W15" s="8">
        <v>-6.1692600000000004</v>
      </c>
      <c r="X15" s="8">
        <v>-12.2621</v>
      </c>
      <c r="Y15" s="8">
        <v>-20.240539999999999</v>
      </c>
      <c r="Z15" s="8">
        <v>-13.770149999999999</v>
      </c>
      <c r="AA15" s="8">
        <v>-23.709220000000002</v>
      </c>
      <c r="AB15" s="8">
        <v>-9.7715200000000006</v>
      </c>
      <c r="AC15" s="8">
        <v>-22.627830000000003</v>
      </c>
      <c r="AD15" s="8">
        <v>-15.455982647396</v>
      </c>
      <c r="AE15" s="8">
        <v>-5.8749314387434293</v>
      </c>
      <c r="AF15" s="8">
        <v>-8.4656240510355207</v>
      </c>
      <c r="AG15" s="8">
        <v>-4.6766209284448594</v>
      </c>
      <c r="AH15" s="8">
        <v>-22.525036091181075</v>
      </c>
      <c r="AI15" s="7"/>
      <c r="AJ15" s="7"/>
      <c r="AK15" s="7"/>
      <c r="AL15" s="7"/>
      <c r="AM15" s="7"/>
      <c r="AN15" s="1"/>
      <c r="AO15" s="1"/>
      <c r="AP15" s="1"/>
      <c r="AQ15" s="1"/>
      <c r="AR15" s="1"/>
      <c r="AS15" s="1"/>
      <c r="AT15" s="1"/>
      <c r="AU15" s="1"/>
      <c r="AV15" s="1"/>
      <c r="AW15" s="1"/>
      <c r="AX15" s="1"/>
      <c r="AY15" s="1"/>
    </row>
    <row r="16" spans="1:51" ht="15" x14ac:dyDescent="0.25">
      <c r="A16" s="234">
        <f>YampaRiverInflow.TotalOutflow!A16</f>
        <v>45717</v>
      </c>
      <c r="B16" s="215"/>
      <c r="C16" s="207">
        <v>-10.866</v>
      </c>
      <c r="D16" s="219">
        <v>-10.866</v>
      </c>
      <c r="E16" s="8">
        <v>-3.0471399999999997</v>
      </c>
      <c r="F16" s="8">
        <v>-5.5422600000000006</v>
      </c>
      <c r="G16" s="8">
        <v>-26.61149</v>
      </c>
      <c r="H16" s="8">
        <v>-24.585830000000001</v>
      </c>
      <c r="I16" s="8">
        <v>-10.1469</v>
      </c>
      <c r="J16" s="8">
        <v>-24.405729999999998</v>
      </c>
      <c r="K16" s="8">
        <v>-41.61844</v>
      </c>
      <c r="L16" s="8">
        <v>-20.912990000000001</v>
      </c>
      <c r="M16" s="8">
        <v>-15.42376</v>
      </c>
      <c r="N16" s="8">
        <v>-46.979050000000001</v>
      </c>
      <c r="O16" s="8">
        <v>-13.50891</v>
      </c>
      <c r="P16" s="8">
        <v>-9.4484200000000005</v>
      </c>
      <c r="Q16" s="8">
        <v>-15.45289</v>
      </c>
      <c r="R16" s="8">
        <v>-14.12349</v>
      </c>
      <c r="S16" s="8">
        <v>-17.224810000000002</v>
      </c>
      <c r="T16" s="8">
        <v>-18.18402</v>
      </c>
      <c r="U16" s="8">
        <v>-16.42624</v>
      </c>
      <c r="V16" s="8">
        <v>-16.519099999999998</v>
      </c>
      <c r="W16" s="8">
        <v>-21.362770000000001</v>
      </c>
      <c r="X16" s="8">
        <v>-13.940290000000001</v>
      </c>
      <c r="Y16" s="8">
        <v>-25.785889999999998</v>
      </c>
      <c r="Z16" s="8">
        <v>-13.57385</v>
      </c>
      <c r="AA16" s="8">
        <v>-14.951780000000001</v>
      </c>
      <c r="AB16" s="8">
        <v>-24.381869999999999</v>
      </c>
      <c r="AC16" s="8">
        <v>-18.517049999999998</v>
      </c>
      <c r="AD16" s="8">
        <v>-29.967980399044698</v>
      </c>
      <c r="AE16" s="8">
        <v>-3.9186748927238999</v>
      </c>
      <c r="AF16" s="8">
        <v>3.78158654325282</v>
      </c>
      <c r="AG16" s="8">
        <v>-0.165478108417315</v>
      </c>
      <c r="AH16" s="8">
        <v>-33.272751616104074</v>
      </c>
      <c r="AI16" s="7"/>
      <c r="AJ16" s="7"/>
      <c r="AK16" s="7"/>
      <c r="AL16" s="7"/>
      <c r="AM16" s="7"/>
      <c r="AN16" s="1"/>
      <c r="AO16" s="1"/>
      <c r="AP16" s="1"/>
      <c r="AQ16" s="1"/>
      <c r="AR16" s="1"/>
      <c r="AS16" s="1"/>
      <c r="AT16" s="1"/>
      <c r="AU16" s="1"/>
      <c r="AV16" s="1"/>
      <c r="AW16" s="1"/>
      <c r="AX16" s="1"/>
      <c r="AY16" s="1"/>
    </row>
    <row r="17" spans="1:51" ht="15" x14ac:dyDescent="0.25">
      <c r="A17" s="234">
        <f>YampaRiverInflow.TotalOutflow!A17</f>
        <v>45748</v>
      </c>
      <c r="B17" s="215"/>
      <c r="C17" s="207">
        <v>-14.24</v>
      </c>
      <c r="D17" s="219">
        <v>-14.24</v>
      </c>
      <c r="E17" s="8">
        <v>-21.031759999999998</v>
      </c>
      <c r="F17" s="8">
        <v>-16.615569999999998</v>
      </c>
      <c r="G17" s="8">
        <v>-28.879900000000003</v>
      </c>
      <c r="H17" s="8">
        <v>-19.677019999999999</v>
      </c>
      <c r="I17" s="8">
        <v>-31.681180000000001</v>
      </c>
      <c r="J17" s="8">
        <v>-14.10609</v>
      </c>
      <c r="K17" s="8">
        <v>-11.98128</v>
      </c>
      <c r="L17" s="8">
        <v>-22.55518</v>
      </c>
      <c r="M17" s="8">
        <v>58.147940000000006</v>
      </c>
      <c r="N17" s="8">
        <v>-64.754249999999999</v>
      </c>
      <c r="O17" s="8">
        <v>-13.812430000000001</v>
      </c>
      <c r="P17" s="8">
        <v>-19.395679999999999</v>
      </c>
      <c r="Q17" s="8">
        <v>-0.58677000000000001</v>
      </c>
      <c r="R17" s="8">
        <v>-20.977029999999999</v>
      </c>
      <c r="S17" s="8">
        <v>-23.67004</v>
      </c>
      <c r="T17" s="8">
        <v>-22.150279999999999</v>
      </c>
      <c r="U17" s="8">
        <v>-10.326360000000001</v>
      </c>
      <c r="V17" s="8">
        <v>-17.860139999999998</v>
      </c>
      <c r="W17" s="8">
        <v>-21.034770000000002</v>
      </c>
      <c r="X17" s="8">
        <v>-16.89048</v>
      </c>
      <c r="Y17" s="8">
        <v>-27.78388</v>
      </c>
      <c r="Z17" s="8">
        <v>-24.14518</v>
      </c>
      <c r="AA17" s="8">
        <v>-25.381180000000001</v>
      </c>
      <c r="AB17" s="8">
        <v>-22.591699999999999</v>
      </c>
      <c r="AC17" s="8">
        <v>-21.645820000000001</v>
      </c>
      <c r="AD17" s="8">
        <v>-27.296583863680898</v>
      </c>
      <c r="AE17" s="8">
        <v>-6.8666990838692197</v>
      </c>
      <c r="AF17" s="8">
        <v>-4.4101040311918496</v>
      </c>
      <c r="AG17" s="8">
        <v>0.32782876848779102</v>
      </c>
      <c r="AH17" s="8">
        <v>-38.38269309226537</v>
      </c>
      <c r="AI17" s="7"/>
      <c r="AJ17" s="7"/>
      <c r="AK17" s="7"/>
      <c r="AL17" s="7"/>
      <c r="AM17" s="7"/>
      <c r="AN17" s="1"/>
      <c r="AO17" s="1"/>
      <c r="AP17" s="1"/>
      <c r="AQ17" s="1"/>
      <c r="AR17" s="1"/>
      <c r="AS17" s="1"/>
      <c r="AT17" s="1"/>
      <c r="AU17" s="1"/>
      <c r="AV17" s="1"/>
      <c r="AW17" s="1"/>
      <c r="AX17" s="1"/>
      <c r="AY17" s="1"/>
    </row>
    <row r="18" spans="1:51" ht="15" x14ac:dyDescent="0.25">
      <c r="A18" s="234">
        <f>YampaRiverInflow.TotalOutflow!A18</f>
        <v>45778</v>
      </c>
      <c r="B18" s="215"/>
      <c r="C18" s="207">
        <v>-11.369</v>
      </c>
      <c r="D18" s="219">
        <v>-11.369</v>
      </c>
      <c r="E18" s="8">
        <v>-30.306519999999999</v>
      </c>
      <c r="F18" s="8">
        <v>-19.176749999999998</v>
      </c>
      <c r="G18" s="8">
        <v>-31.532360000000001</v>
      </c>
      <c r="H18" s="8">
        <v>-23.549289999999999</v>
      </c>
      <c r="I18" s="8">
        <v>-4.1466599999999998</v>
      </c>
      <c r="J18" s="8">
        <v>-16.730790000000002</v>
      </c>
      <c r="K18" s="8">
        <v>-20.673770000000001</v>
      </c>
      <c r="L18" s="8">
        <v>-17.359860000000001</v>
      </c>
      <c r="M18" s="8">
        <v>34.052529999999997</v>
      </c>
      <c r="N18" s="8">
        <v>-1.7655699999999999</v>
      </c>
      <c r="O18" s="8">
        <v>-18.956109999999999</v>
      </c>
      <c r="P18" s="8">
        <v>-19.014720000000001</v>
      </c>
      <c r="Q18" s="8">
        <v>-30.134370000000001</v>
      </c>
      <c r="R18" s="8">
        <v>-22.792720000000003</v>
      </c>
      <c r="S18" s="8">
        <v>2.1723600000000003</v>
      </c>
      <c r="T18" s="8">
        <v>-23.229320000000001</v>
      </c>
      <c r="U18" s="8">
        <v>-30.356549999999999</v>
      </c>
      <c r="V18" s="8">
        <v>-13.17548</v>
      </c>
      <c r="W18" s="8">
        <v>-26.73291</v>
      </c>
      <c r="X18" s="8">
        <v>-17.628589999999999</v>
      </c>
      <c r="Y18" s="8">
        <v>-22.069290000000002</v>
      </c>
      <c r="Z18" s="8">
        <v>-23.365380000000002</v>
      </c>
      <c r="AA18" s="8">
        <v>-25.14387</v>
      </c>
      <c r="AB18" s="8">
        <v>-18.31448</v>
      </c>
      <c r="AC18" s="8">
        <v>-13.93942</v>
      </c>
      <c r="AD18" s="8">
        <v>-20.988264455397299</v>
      </c>
      <c r="AE18" s="8">
        <v>-18.6031865575818</v>
      </c>
      <c r="AF18" s="8">
        <v>-16.873532198681101</v>
      </c>
      <c r="AG18" s="8">
        <v>-10.3614585683532</v>
      </c>
      <c r="AH18" s="8">
        <v>-50.887631320712337</v>
      </c>
      <c r="AI18" s="7"/>
      <c r="AJ18" s="7"/>
      <c r="AK18" s="7"/>
      <c r="AL18" s="7"/>
      <c r="AM18" s="7"/>
      <c r="AN18" s="1"/>
      <c r="AO18" s="1"/>
      <c r="AP18" s="1"/>
      <c r="AQ18" s="1"/>
      <c r="AR18" s="1"/>
      <c r="AS18" s="1"/>
      <c r="AT18" s="1"/>
      <c r="AU18" s="1"/>
      <c r="AV18" s="1"/>
      <c r="AW18" s="1"/>
      <c r="AX18" s="1"/>
      <c r="AY18" s="1"/>
    </row>
    <row r="19" spans="1:51" ht="15" x14ac:dyDescent="0.25">
      <c r="A19" s="234">
        <f>YampaRiverInflow.TotalOutflow!A19</f>
        <v>45809</v>
      </c>
      <c r="B19" s="215"/>
      <c r="C19" s="207">
        <v>-17.395</v>
      </c>
      <c r="D19" s="219">
        <v>-17.395</v>
      </c>
      <c r="E19" s="8">
        <v>-30.733509999999999</v>
      </c>
      <c r="F19" s="8">
        <v>-4.3182600000000004</v>
      </c>
      <c r="G19" s="8">
        <v>-21.53116</v>
      </c>
      <c r="H19" s="8">
        <v>-28.16948</v>
      </c>
      <c r="I19" s="8">
        <v>-21.732470000000003</v>
      </c>
      <c r="J19" s="8">
        <v>-7.58514</v>
      </c>
      <c r="K19" s="8">
        <v>-14.68486</v>
      </c>
      <c r="L19" s="8">
        <v>-12.904590000000001</v>
      </c>
      <c r="M19" s="8">
        <v>-17.66553</v>
      </c>
      <c r="N19" s="8">
        <v>-18.500439999999998</v>
      </c>
      <c r="O19" s="8">
        <v>-9.6846800000000002</v>
      </c>
      <c r="P19" s="8">
        <v>-3.0129200000000003</v>
      </c>
      <c r="Q19" s="8">
        <v>-10.71584</v>
      </c>
      <c r="R19" s="8">
        <v>-17.712730000000001</v>
      </c>
      <c r="S19" s="8">
        <v>2.1411799999999999</v>
      </c>
      <c r="T19" s="8">
        <v>-20.19791</v>
      </c>
      <c r="U19" s="8">
        <v>-19.463480000000001</v>
      </c>
      <c r="V19" s="8">
        <v>-14.17783</v>
      </c>
      <c r="W19" s="8">
        <v>-34.892609999999998</v>
      </c>
      <c r="X19" s="8">
        <v>-20.2377</v>
      </c>
      <c r="Y19" s="8">
        <v>-30.45213</v>
      </c>
      <c r="Z19" s="8">
        <v>-27.64986</v>
      </c>
      <c r="AA19" s="8">
        <v>-30.77158</v>
      </c>
      <c r="AB19" s="8">
        <v>-30.150569999999998</v>
      </c>
      <c r="AC19" s="8">
        <v>-27.212169999999997</v>
      </c>
      <c r="AD19" s="8">
        <v>-17.7194681870902</v>
      </c>
      <c r="AE19" s="8">
        <v>-32.379981516299999</v>
      </c>
      <c r="AF19" s="8">
        <v>-23.798866425075097</v>
      </c>
      <c r="AG19" s="8">
        <v>-21.9297904675709</v>
      </c>
      <c r="AH19" s="8">
        <v>-57.58882165966952</v>
      </c>
      <c r="AI19" s="7"/>
      <c r="AJ19" s="7"/>
      <c r="AK19" s="7"/>
      <c r="AL19" s="7"/>
      <c r="AM19" s="7"/>
      <c r="AN19" s="1"/>
      <c r="AO19" s="1"/>
      <c r="AP19" s="1"/>
      <c r="AQ19" s="1"/>
      <c r="AR19" s="1"/>
      <c r="AS19" s="1"/>
      <c r="AT19" s="1"/>
      <c r="AU19" s="1"/>
      <c r="AV19" s="1"/>
      <c r="AW19" s="1"/>
      <c r="AX19" s="1"/>
      <c r="AY19" s="1"/>
    </row>
    <row r="20" spans="1:51" ht="15" x14ac:dyDescent="0.25">
      <c r="A20" s="234">
        <f>YampaRiverInflow.TotalOutflow!A20</f>
        <v>45839</v>
      </c>
      <c r="B20" s="215"/>
      <c r="C20" s="207">
        <v>-20.420999999999999</v>
      </c>
      <c r="D20" s="219">
        <v>-20.420999999999999</v>
      </c>
      <c r="E20" s="8">
        <v>-40.924839999999996</v>
      </c>
      <c r="F20" s="8">
        <v>-26.41535</v>
      </c>
      <c r="G20" s="8">
        <v>-21.142790000000002</v>
      </c>
      <c r="H20" s="8">
        <v>-18.928519999999999</v>
      </c>
      <c r="I20" s="8">
        <v>-9.5471299999999992</v>
      </c>
      <c r="J20" s="8">
        <v>-10.268600000000001</v>
      </c>
      <c r="K20" s="8">
        <v>-18.314310000000003</v>
      </c>
      <c r="L20" s="8">
        <v>-15.866149999999999</v>
      </c>
      <c r="M20" s="8">
        <v>-24.552409999999998</v>
      </c>
      <c r="N20" s="8">
        <v>-25.378720000000001</v>
      </c>
      <c r="O20" s="8">
        <v>-17.78331</v>
      </c>
      <c r="P20" s="8">
        <v>-18.8934</v>
      </c>
      <c r="Q20" s="8">
        <v>-12.013909999999999</v>
      </c>
      <c r="R20" s="8">
        <v>-14.996409999999999</v>
      </c>
      <c r="S20" s="8">
        <v>2.3123400000000003</v>
      </c>
      <c r="T20" s="8">
        <v>-19.286709999999999</v>
      </c>
      <c r="U20" s="8">
        <v>-10.45975</v>
      </c>
      <c r="V20" s="8">
        <v>-7.6106699999999998</v>
      </c>
      <c r="W20" s="8">
        <v>-27.08278</v>
      </c>
      <c r="X20" s="8">
        <v>-23.468240000000002</v>
      </c>
      <c r="Y20" s="8">
        <v>-21.989319999999999</v>
      </c>
      <c r="Z20" s="8">
        <v>-37.216929999999998</v>
      </c>
      <c r="AA20" s="8">
        <v>-22.890240000000002</v>
      </c>
      <c r="AB20" s="8">
        <v>-26.678540000000002</v>
      </c>
      <c r="AC20" s="8">
        <v>-37.337760000000003</v>
      </c>
      <c r="AD20" s="8">
        <v>-18.2346613577282</v>
      </c>
      <c r="AE20" s="8">
        <v>-18.848620976413699</v>
      </c>
      <c r="AF20" s="8">
        <v>-23.752590631551499</v>
      </c>
      <c r="AG20" s="8">
        <v>-17.2882505662513</v>
      </c>
      <c r="AH20" s="8">
        <v>-44.694644503792432</v>
      </c>
      <c r="AI20" s="7"/>
      <c r="AJ20" s="7"/>
      <c r="AK20" s="7"/>
      <c r="AL20" s="7"/>
      <c r="AM20" s="7"/>
      <c r="AN20" s="1"/>
      <c r="AO20" s="1"/>
      <c r="AP20" s="1"/>
      <c r="AQ20" s="1"/>
      <c r="AR20" s="1"/>
      <c r="AS20" s="1"/>
      <c r="AT20" s="1"/>
      <c r="AU20" s="1"/>
      <c r="AV20" s="1"/>
      <c r="AW20" s="1"/>
      <c r="AX20" s="1"/>
      <c r="AY20" s="1"/>
    </row>
    <row r="21" spans="1:51" ht="15" x14ac:dyDescent="0.25">
      <c r="A21" s="234">
        <f>YampaRiverInflow.TotalOutflow!A21</f>
        <v>45870</v>
      </c>
      <c r="B21" s="215"/>
      <c r="C21" s="207">
        <v>-15.3</v>
      </c>
      <c r="D21" s="219">
        <v>-15.3</v>
      </c>
      <c r="E21" s="8">
        <v>-44.608199999999997</v>
      </c>
      <c r="F21" s="8">
        <v>-7.3850100000000003</v>
      </c>
      <c r="G21" s="8">
        <v>-28.87069</v>
      </c>
      <c r="H21" s="8">
        <v>-40.249079999999999</v>
      </c>
      <c r="I21" s="8">
        <v>-10.618690000000001</v>
      </c>
      <c r="J21" s="8">
        <v>-1.97844</v>
      </c>
      <c r="K21" s="8">
        <v>-19.845770000000002</v>
      </c>
      <c r="L21" s="8">
        <v>-18.154619999999998</v>
      </c>
      <c r="M21" s="8">
        <v>-19.77272</v>
      </c>
      <c r="N21" s="8">
        <v>-13.17257</v>
      </c>
      <c r="O21" s="8">
        <v>-14.711229999999999</v>
      </c>
      <c r="P21" s="8">
        <v>-8.0491299999999999</v>
      </c>
      <c r="Q21" s="8">
        <v>-10.36894</v>
      </c>
      <c r="R21" s="8">
        <v>-12.309370000000001</v>
      </c>
      <c r="S21" s="8">
        <v>3.9439999999999996E-2</v>
      </c>
      <c r="T21" s="8">
        <v>-13.62011</v>
      </c>
      <c r="U21" s="8">
        <v>-10.787000000000001</v>
      </c>
      <c r="V21" s="8">
        <v>-15.400589999999999</v>
      </c>
      <c r="W21" s="8">
        <v>-19.57723</v>
      </c>
      <c r="X21" s="8">
        <v>-13.29472</v>
      </c>
      <c r="Y21" s="8">
        <v>-18.03979</v>
      </c>
      <c r="Z21" s="8">
        <v>-23.891169999999999</v>
      </c>
      <c r="AA21" s="8">
        <v>-13.515309999999999</v>
      </c>
      <c r="AB21" s="8">
        <v>-23.837299999999999</v>
      </c>
      <c r="AC21" s="8">
        <v>-19.137979999999999</v>
      </c>
      <c r="AD21" s="8">
        <v>-15.5850350841859</v>
      </c>
      <c r="AE21" s="8">
        <v>-20.413870945690398</v>
      </c>
      <c r="AF21" s="8">
        <v>-17.994277469173699</v>
      </c>
      <c r="AG21" s="8">
        <v>-17.687800046524</v>
      </c>
      <c r="AH21" s="8">
        <v>-37.223178765369134</v>
      </c>
      <c r="AI21" s="7"/>
      <c r="AJ21" s="7"/>
      <c r="AK21" s="7"/>
      <c r="AL21" s="7"/>
      <c r="AM21" s="7"/>
      <c r="AN21" s="1"/>
      <c r="AO21" s="1"/>
      <c r="AP21" s="1"/>
      <c r="AQ21" s="1"/>
      <c r="AR21" s="1"/>
      <c r="AS21" s="1"/>
      <c r="AT21" s="1"/>
      <c r="AU21" s="1"/>
      <c r="AV21" s="1"/>
      <c r="AW21" s="1"/>
      <c r="AX21" s="1"/>
      <c r="AY21" s="1"/>
    </row>
    <row r="22" spans="1:51" ht="15" x14ac:dyDescent="0.25">
      <c r="A22" s="234">
        <f>YampaRiverInflow.TotalOutflow!A22</f>
        <v>45901</v>
      </c>
      <c r="B22" s="215"/>
      <c r="C22" s="207">
        <v>-4.9690000000000003</v>
      </c>
      <c r="D22" s="219">
        <v>-4.9690000000000003</v>
      </c>
      <c r="E22" s="8">
        <v>-16.622160000000001</v>
      </c>
      <c r="F22" s="8">
        <v>3.9455100000000001</v>
      </c>
      <c r="G22" s="8">
        <v>0.30087999999999998</v>
      </c>
      <c r="H22" s="8">
        <v>1.5638399999999999</v>
      </c>
      <c r="I22" s="8">
        <v>-5.3830900000000002</v>
      </c>
      <c r="J22" s="8">
        <v>0.50452999999999992</v>
      </c>
      <c r="K22" s="8">
        <v>-16.785490000000003</v>
      </c>
      <c r="L22" s="8">
        <v>8.7774400000000004</v>
      </c>
      <c r="M22" s="8">
        <v>-0.65700999999999998</v>
      </c>
      <c r="N22" s="8">
        <v>-5.1176300000000001</v>
      </c>
      <c r="O22" s="8">
        <v>1.31694</v>
      </c>
      <c r="P22" s="8">
        <v>-3.9454199999999999</v>
      </c>
      <c r="Q22" s="8">
        <v>2.79942</v>
      </c>
      <c r="R22" s="8">
        <v>-4.3560499999999998</v>
      </c>
      <c r="S22" s="8">
        <v>0.24765999999999999</v>
      </c>
      <c r="T22" s="8">
        <v>-1.9077999999999999</v>
      </c>
      <c r="U22" s="8">
        <v>1.6536999999999999</v>
      </c>
      <c r="V22" s="8">
        <v>0.45062999999999998</v>
      </c>
      <c r="W22" s="8">
        <v>-4.00359</v>
      </c>
      <c r="X22" s="8">
        <v>-7.8580299999999994</v>
      </c>
      <c r="Y22" s="8">
        <v>-6.6565699999999994</v>
      </c>
      <c r="Z22" s="8">
        <v>-13.139520000000001</v>
      </c>
      <c r="AA22" s="8">
        <v>-7.8235400000000004</v>
      </c>
      <c r="AB22" s="8">
        <v>-17.94941</v>
      </c>
      <c r="AC22" s="8">
        <v>-20.019500000000001</v>
      </c>
      <c r="AD22" s="8">
        <v>-12.5769963398445</v>
      </c>
      <c r="AE22" s="8">
        <v>-12.664930500352801</v>
      </c>
      <c r="AF22" s="8">
        <v>-18.758475648761799</v>
      </c>
      <c r="AG22" s="8">
        <v>-1.27110780709264</v>
      </c>
      <c r="AH22" s="8">
        <v>-33.675139492561513</v>
      </c>
      <c r="AI22" s="7"/>
      <c r="AJ22" s="7"/>
      <c r="AK22" s="7"/>
      <c r="AL22" s="7"/>
      <c r="AM22" s="7"/>
      <c r="AN22" s="1"/>
      <c r="AO22" s="1"/>
      <c r="AP22" s="1"/>
      <c r="AQ22" s="1"/>
      <c r="AR22" s="1"/>
      <c r="AS22" s="1"/>
      <c r="AT22" s="1"/>
      <c r="AU22" s="1"/>
      <c r="AV22" s="1"/>
      <c r="AW22" s="1"/>
      <c r="AX22" s="1"/>
      <c r="AY22" s="1"/>
    </row>
    <row r="23" spans="1:51" ht="15" x14ac:dyDescent="0.25">
      <c r="A23" s="234">
        <f>YampaRiverInflow.TotalOutflow!A23</f>
        <v>45931</v>
      </c>
      <c r="B23" s="215"/>
      <c r="C23" s="207">
        <v>-8.9060000000000006</v>
      </c>
      <c r="D23" s="219">
        <v>-8.9060000000000006</v>
      </c>
      <c r="E23" s="8">
        <v>-9.0098299999999991</v>
      </c>
      <c r="F23" s="8">
        <v>-12.62735</v>
      </c>
      <c r="G23" s="8">
        <v>-6.6903999999999995</v>
      </c>
      <c r="H23" s="8">
        <v>-9.5990099999999998</v>
      </c>
      <c r="I23" s="8">
        <v>8.4510100000000001</v>
      </c>
      <c r="J23" s="8">
        <v>5.7720799999999999</v>
      </c>
      <c r="K23" s="8">
        <v>-14.64955</v>
      </c>
      <c r="L23" s="8">
        <v>11.184040000000001</v>
      </c>
      <c r="M23" s="8">
        <v>-2.5218699999999998</v>
      </c>
      <c r="N23" s="8">
        <v>12.298719999999999</v>
      </c>
      <c r="O23" s="8">
        <v>9.1142000000000003</v>
      </c>
      <c r="P23" s="8">
        <v>6.9690500000000002</v>
      </c>
      <c r="Q23" s="8">
        <v>17.399669999999997</v>
      </c>
      <c r="R23" s="8">
        <v>17.673249999999999</v>
      </c>
      <c r="S23" s="8">
        <v>19.239099999999997</v>
      </c>
      <c r="T23" s="8">
        <v>0.14559</v>
      </c>
      <c r="U23" s="8">
        <v>-3.8384399999999999</v>
      </c>
      <c r="V23" s="8">
        <v>-8.0890900000000006</v>
      </c>
      <c r="W23" s="8">
        <v>5.3184499999999995</v>
      </c>
      <c r="X23" s="8">
        <v>6.8723199999999993</v>
      </c>
      <c r="Y23" s="8">
        <v>-3.3345599999999997</v>
      </c>
      <c r="Z23" s="8">
        <v>-12.937790000000001</v>
      </c>
      <c r="AA23" s="8">
        <v>9.3299699999999994</v>
      </c>
      <c r="AB23" s="8">
        <v>-7.6352000000000002</v>
      </c>
      <c r="AC23" s="8">
        <v>-6.9373300000000002</v>
      </c>
      <c r="AD23" s="8">
        <v>-2.2106542585727502</v>
      </c>
      <c r="AE23" s="8">
        <v>-11.5548092057765</v>
      </c>
      <c r="AF23" s="8">
        <v>-24.732557731564899</v>
      </c>
      <c r="AG23" s="8">
        <v>-12.168433580297501</v>
      </c>
      <c r="AH23" s="8">
        <v>-31.92853069592417</v>
      </c>
      <c r="AI23" s="7"/>
      <c r="AJ23" s="7"/>
      <c r="AK23" s="7"/>
      <c r="AL23" s="7"/>
      <c r="AM23" s="7"/>
      <c r="AN23" s="1"/>
      <c r="AO23" s="1"/>
      <c r="AP23" s="1"/>
      <c r="AQ23" s="1"/>
      <c r="AR23" s="1"/>
      <c r="AS23" s="1"/>
      <c r="AT23" s="1"/>
      <c r="AU23" s="1"/>
      <c r="AV23" s="1"/>
      <c r="AW23" s="1"/>
      <c r="AX23" s="1"/>
      <c r="AY23" s="1"/>
    </row>
    <row r="24" spans="1:51" ht="15" x14ac:dyDescent="0.25">
      <c r="A24" s="234">
        <f>YampaRiverInflow.TotalOutflow!A24</f>
        <v>45962</v>
      </c>
      <c r="B24" s="215"/>
      <c r="C24" s="207">
        <v>-14.481</v>
      </c>
      <c r="D24" s="219">
        <v>-14.481</v>
      </c>
      <c r="E24" s="8">
        <v>-14.470420000000001</v>
      </c>
      <c r="F24" s="8">
        <v>-7.3315400000000004</v>
      </c>
      <c r="G24" s="8">
        <v>-38.727230000000006</v>
      </c>
      <c r="H24" s="8">
        <v>11.18458</v>
      </c>
      <c r="I24" s="8">
        <v>10.958489999999999</v>
      </c>
      <c r="J24" s="8">
        <v>-3.7692800000000002</v>
      </c>
      <c r="K24" s="8">
        <v>-15.648209999999999</v>
      </c>
      <c r="L24" s="8">
        <v>-0.50287000000000004</v>
      </c>
      <c r="M24" s="8">
        <v>16.895820000000001</v>
      </c>
      <c r="N24" s="8">
        <v>3.5182899999999999</v>
      </c>
      <c r="O24" s="8">
        <v>1.0546900000000001</v>
      </c>
      <c r="P24" s="8">
        <v>1.48285</v>
      </c>
      <c r="Q24" s="8">
        <v>-5.3529099999999996</v>
      </c>
      <c r="R24" s="8">
        <v>-22.937849999999997</v>
      </c>
      <c r="S24" s="8">
        <v>17.25741</v>
      </c>
      <c r="T24" s="8">
        <v>-4.2314999999999996</v>
      </c>
      <c r="U24" s="8">
        <v>-10.30818</v>
      </c>
      <c r="V24" s="8">
        <v>-12.985040000000001</v>
      </c>
      <c r="W24" s="8">
        <v>-26.999580000000002</v>
      </c>
      <c r="X24" s="8">
        <v>-8.9412700000000012</v>
      </c>
      <c r="Y24" s="8">
        <v>-9.1097400000000004</v>
      </c>
      <c r="Z24" s="8">
        <v>6.4318400000000002</v>
      </c>
      <c r="AA24" s="8">
        <v>-3.3335500000000002</v>
      </c>
      <c r="AB24" s="8">
        <v>-11.237219999999999</v>
      </c>
      <c r="AC24" s="8">
        <v>-26.772839999999999</v>
      </c>
      <c r="AD24" s="8">
        <v>-15.73670513499</v>
      </c>
      <c r="AE24" s="8">
        <v>-25.995712616168699</v>
      </c>
      <c r="AF24" s="8">
        <v>-1.0377086195756302</v>
      </c>
      <c r="AG24" s="8">
        <v>-31.726571329096</v>
      </c>
      <c r="AH24" s="8">
        <v>-20.625441646014423</v>
      </c>
      <c r="AI24" s="7"/>
      <c r="AJ24" s="7"/>
      <c r="AK24" s="7"/>
      <c r="AL24" s="7"/>
      <c r="AM24" s="7"/>
      <c r="AN24" s="1"/>
      <c r="AO24" s="1"/>
      <c r="AP24" s="1"/>
      <c r="AQ24" s="1"/>
      <c r="AR24" s="1"/>
      <c r="AS24" s="1"/>
      <c r="AT24" s="1"/>
      <c r="AU24" s="1"/>
      <c r="AV24" s="1"/>
      <c r="AW24" s="1"/>
      <c r="AX24" s="1"/>
      <c r="AY24" s="1"/>
    </row>
    <row r="25" spans="1:51" ht="15" x14ac:dyDescent="0.25">
      <c r="A25" s="234">
        <f>YampaRiverInflow.TotalOutflow!A25</f>
        <v>45992</v>
      </c>
      <c r="B25" s="215"/>
      <c r="C25" s="207">
        <v>-0.377</v>
      </c>
      <c r="D25" s="219">
        <v>-0.377</v>
      </c>
      <c r="E25" s="8">
        <v>-20.105689999999999</v>
      </c>
      <c r="F25" s="8">
        <v>-14.927940000000001</v>
      </c>
      <c r="G25" s="8">
        <v>-22.49784</v>
      </c>
      <c r="H25" s="8">
        <v>-4.7581699999999998</v>
      </c>
      <c r="I25" s="8">
        <v>-4.2268999999999997</v>
      </c>
      <c r="J25" s="8">
        <v>-38.098730000000003</v>
      </c>
      <c r="K25" s="8">
        <v>-16.883659999999999</v>
      </c>
      <c r="L25" s="8">
        <v>-19.378550000000001</v>
      </c>
      <c r="M25" s="8">
        <v>-16.600650000000002</v>
      </c>
      <c r="N25" s="8">
        <v>-12.671760000000001</v>
      </c>
      <c r="O25" s="8">
        <v>-11.092700000000001</v>
      </c>
      <c r="P25" s="8">
        <v>-5.9065600000000007</v>
      </c>
      <c r="Q25" s="8">
        <v>-11.998950000000001</v>
      </c>
      <c r="R25" s="8">
        <v>-6.2203800000000005</v>
      </c>
      <c r="S25" s="8">
        <v>5.5469099999999996</v>
      </c>
      <c r="T25" s="8">
        <v>-11.664959999999999</v>
      </c>
      <c r="U25" s="8">
        <v>-10.748290000000001</v>
      </c>
      <c r="V25" s="8">
        <v>-20.60698</v>
      </c>
      <c r="W25" s="8">
        <v>-11.0654</v>
      </c>
      <c r="X25" s="8">
        <v>-24.62893</v>
      </c>
      <c r="Y25" s="8">
        <v>-2.98122</v>
      </c>
      <c r="Z25" s="8">
        <v>-6.6501599999999996</v>
      </c>
      <c r="AA25" s="8">
        <v>1.63134</v>
      </c>
      <c r="AB25" s="8">
        <v>-9.3967500000000008</v>
      </c>
      <c r="AC25" s="8">
        <v>-13.98915</v>
      </c>
      <c r="AD25" s="8">
        <v>-12.4542512261587</v>
      </c>
      <c r="AE25" s="8">
        <v>-10.8324401513397</v>
      </c>
      <c r="AF25" s="8">
        <v>3.9299975641787799</v>
      </c>
      <c r="AG25" s="8">
        <v>-2.4028572739817102</v>
      </c>
      <c r="AH25" s="8">
        <v>-11.953157158801488</v>
      </c>
      <c r="AI25" s="7"/>
      <c r="AJ25" s="7"/>
      <c r="AK25" s="7"/>
      <c r="AL25" s="7"/>
      <c r="AM25" s="7"/>
      <c r="AN25" s="1"/>
      <c r="AO25" s="1"/>
      <c r="AP25" s="1"/>
      <c r="AQ25" s="1"/>
      <c r="AR25" s="1"/>
      <c r="AS25" s="1"/>
      <c r="AT25" s="1"/>
      <c r="AU25" s="1"/>
      <c r="AV25" s="1"/>
      <c r="AW25" s="1"/>
      <c r="AX25" s="1"/>
      <c r="AY25" s="1"/>
    </row>
    <row r="26" spans="1:51" ht="15" x14ac:dyDescent="0.25">
      <c r="A26" s="234">
        <f>YampaRiverInflow.TotalOutflow!A26</f>
        <v>46023</v>
      </c>
      <c r="B26" s="215"/>
      <c r="C26" s="207">
        <v>-10.606999999999999</v>
      </c>
      <c r="D26" s="219">
        <v>-10.606999999999999</v>
      </c>
      <c r="E26" s="8">
        <v>-11.87968</v>
      </c>
      <c r="F26" s="8">
        <v>-1.1552500000000001</v>
      </c>
      <c r="G26" s="8">
        <v>-9.5505300000000002</v>
      </c>
      <c r="H26" s="8">
        <v>-3.0365300000000004</v>
      </c>
      <c r="I26" s="8">
        <v>-13.873520000000001</v>
      </c>
      <c r="J26" s="8">
        <v>-24.659839999999999</v>
      </c>
      <c r="K26" s="8">
        <v>-23.680730000000001</v>
      </c>
      <c r="L26" s="8">
        <v>-10.09286</v>
      </c>
      <c r="M26" s="8">
        <v>1.2478399999999998</v>
      </c>
      <c r="N26" s="8">
        <v>-9.182129999999999</v>
      </c>
      <c r="O26" s="8">
        <v>-8.1827199999999998</v>
      </c>
      <c r="P26" s="8">
        <v>-11.68539</v>
      </c>
      <c r="Q26" s="8">
        <v>-0.62502000000000002</v>
      </c>
      <c r="R26" s="8">
        <v>-24.903770000000002</v>
      </c>
      <c r="S26" s="8">
        <v>-11.795629999999999</v>
      </c>
      <c r="T26" s="8">
        <v>-18.15316</v>
      </c>
      <c r="U26" s="8">
        <v>-15.922499999999999</v>
      </c>
      <c r="V26" s="8">
        <v>-16.109290000000001</v>
      </c>
      <c r="W26" s="8">
        <v>-8.2410300000000003</v>
      </c>
      <c r="X26" s="8">
        <v>-24.003340000000001</v>
      </c>
      <c r="Y26" s="8">
        <v>-12.045209999999999</v>
      </c>
      <c r="Z26" s="8">
        <v>-7.8899799999999995</v>
      </c>
      <c r="AA26" s="8">
        <v>-22.646060000000002</v>
      </c>
      <c r="AB26" s="8">
        <v>-32.673250000000003</v>
      </c>
      <c r="AC26" s="8">
        <v>-24.1571297449231</v>
      </c>
      <c r="AD26" s="8">
        <v>0.98637802205530201</v>
      </c>
      <c r="AE26" s="8">
        <v>-30.2013865144412</v>
      </c>
      <c r="AF26" s="8">
        <v>-0.95083847050134207</v>
      </c>
      <c r="AG26" s="8">
        <v>-12.716791635963881</v>
      </c>
      <c r="AH26" s="8">
        <v>-5.7794314590614571</v>
      </c>
      <c r="AI26" s="7"/>
      <c r="AJ26" s="7"/>
      <c r="AK26" s="7"/>
      <c r="AL26" s="7"/>
      <c r="AM26" s="7"/>
      <c r="AN26" s="1"/>
      <c r="AO26" s="1"/>
      <c r="AP26" s="1"/>
      <c r="AQ26" s="1"/>
      <c r="AR26" s="1"/>
      <c r="AS26" s="1"/>
      <c r="AT26" s="1"/>
      <c r="AU26" s="1"/>
      <c r="AV26" s="1"/>
      <c r="AW26" s="1"/>
      <c r="AX26" s="1"/>
      <c r="AY26" s="1"/>
    </row>
    <row r="27" spans="1:51" ht="15" x14ac:dyDescent="0.25">
      <c r="A27" s="234">
        <f>YampaRiverInflow.TotalOutflow!A27</f>
        <v>46054</v>
      </c>
      <c r="B27" s="215"/>
      <c r="C27" s="207">
        <v>-15.193</v>
      </c>
      <c r="D27" s="219">
        <v>-15.193</v>
      </c>
      <c r="E27" s="8">
        <v>9.4865300000000001</v>
      </c>
      <c r="F27" s="8">
        <v>-8.6256699999999995</v>
      </c>
      <c r="G27" s="8">
        <v>-4.7783299999999995</v>
      </c>
      <c r="H27" s="8">
        <v>-20.94144</v>
      </c>
      <c r="I27" s="8">
        <v>-17.372900000000001</v>
      </c>
      <c r="J27" s="8">
        <v>14.6288</v>
      </c>
      <c r="K27" s="8">
        <v>-16.739249999999998</v>
      </c>
      <c r="L27" s="8">
        <v>-12.46504</v>
      </c>
      <c r="M27" s="8">
        <v>-9.1210300000000011</v>
      </c>
      <c r="N27" s="8">
        <v>-7.8426999999999998</v>
      </c>
      <c r="O27" s="8">
        <v>-5.5530600000000003</v>
      </c>
      <c r="P27" s="8">
        <v>-10.331049999999999</v>
      </c>
      <c r="Q27" s="8">
        <v>-2.1568899999999998</v>
      </c>
      <c r="R27" s="8">
        <v>-9.2535300000000014</v>
      </c>
      <c r="S27" s="8">
        <v>-8.9076200000000014</v>
      </c>
      <c r="T27" s="8">
        <v>-4.1460799999999995</v>
      </c>
      <c r="U27" s="8">
        <v>-10.053940000000001</v>
      </c>
      <c r="V27" s="8">
        <v>-6.1692600000000004</v>
      </c>
      <c r="W27" s="8">
        <v>-12.2621</v>
      </c>
      <c r="X27" s="8">
        <v>-20.240539999999999</v>
      </c>
      <c r="Y27" s="8">
        <v>-13.770149999999999</v>
      </c>
      <c r="Z27" s="8">
        <v>-23.709220000000002</v>
      </c>
      <c r="AA27" s="8">
        <v>-9.7715200000000006</v>
      </c>
      <c r="AB27" s="8">
        <v>-22.627830000000003</v>
      </c>
      <c r="AC27" s="8">
        <v>-15.455982647396</v>
      </c>
      <c r="AD27" s="8">
        <v>-5.8749314387434293</v>
      </c>
      <c r="AE27" s="8">
        <v>-8.4656240510355207</v>
      </c>
      <c r="AF27" s="8">
        <v>-4.6766209284448594</v>
      </c>
      <c r="AG27" s="8">
        <v>-22.525036091181075</v>
      </c>
      <c r="AH27" s="8">
        <v>-5.7098542439644264</v>
      </c>
      <c r="AI27" s="7"/>
      <c r="AJ27" s="7"/>
      <c r="AK27" s="7"/>
      <c r="AL27" s="7"/>
      <c r="AM27" s="7"/>
      <c r="AN27" s="1"/>
      <c r="AO27" s="1"/>
      <c r="AP27" s="1"/>
      <c r="AQ27" s="1"/>
      <c r="AR27" s="1"/>
      <c r="AS27" s="1"/>
      <c r="AT27" s="1"/>
      <c r="AU27" s="1"/>
      <c r="AV27" s="1"/>
      <c r="AW27" s="1"/>
      <c r="AX27" s="1"/>
      <c r="AY27" s="1"/>
    </row>
    <row r="28" spans="1:51" ht="15" x14ac:dyDescent="0.25">
      <c r="A28" s="234">
        <f>YampaRiverInflow.TotalOutflow!A28</f>
        <v>46082</v>
      </c>
      <c r="B28" s="215"/>
      <c r="C28" s="207">
        <v>-10.866</v>
      </c>
      <c r="D28" s="219">
        <v>-10.866</v>
      </c>
      <c r="E28" s="8">
        <v>-5.5422600000000006</v>
      </c>
      <c r="F28" s="8">
        <v>-26.61149</v>
      </c>
      <c r="G28" s="8">
        <v>-24.585830000000001</v>
      </c>
      <c r="H28" s="8">
        <v>-10.1469</v>
      </c>
      <c r="I28" s="8">
        <v>-24.405729999999998</v>
      </c>
      <c r="J28" s="8">
        <v>-41.61844</v>
      </c>
      <c r="K28" s="8">
        <v>-20.912990000000001</v>
      </c>
      <c r="L28" s="8">
        <v>-15.42376</v>
      </c>
      <c r="M28" s="8">
        <v>-46.979050000000001</v>
      </c>
      <c r="N28" s="8">
        <v>-13.50891</v>
      </c>
      <c r="O28" s="8">
        <v>-9.4484200000000005</v>
      </c>
      <c r="P28" s="8">
        <v>-15.45289</v>
      </c>
      <c r="Q28" s="8">
        <v>-14.12349</v>
      </c>
      <c r="R28" s="8">
        <v>-17.224810000000002</v>
      </c>
      <c r="S28" s="8">
        <v>-18.18402</v>
      </c>
      <c r="T28" s="8">
        <v>-16.42624</v>
      </c>
      <c r="U28" s="8">
        <v>-16.519099999999998</v>
      </c>
      <c r="V28" s="8">
        <v>-21.362770000000001</v>
      </c>
      <c r="W28" s="8">
        <v>-13.940290000000001</v>
      </c>
      <c r="X28" s="8">
        <v>-25.785889999999998</v>
      </c>
      <c r="Y28" s="8">
        <v>-13.57385</v>
      </c>
      <c r="Z28" s="8">
        <v>-14.951780000000001</v>
      </c>
      <c r="AA28" s="8">
        <v>-24.381869999999999</v>
      </c>
      <c r="AB28" s="8">
        <v>-18.517049999999998</v>
      </c>
      <c r="AC28" s="8">
        <v>-29.967980399044698</v>
      </c>
      <c r="AD28" s="8">
        <v>-3.9186748927238999</v>
      </c>
      <c r="AE28" s="8">
        <v>3.78158654325282</v>
      </c>
      <c r="AF28" s="8">
        <v>-0.165478108417315</v>
      </c>
      <c r="AG28" s="8">
        <v>-33.272751616104074</v>
      </c>
      <c r="AH28" s="8">
        <v>-3.3822040949199934</v>
      </c>
      <c r="AI28" s="7"/>
      <c r="AJ28" s="7"/>
      <c r="AK28" s="7"/>
      <c r="AL28" s="7"/>
      <c r="AM28" s="7"/>
      <c r="AN28" s="1"/>
      <c r="AO28" s="1"/>
      <c r="AP28" s="1"/>
      <c r="AQ28" s="1"/>
      <c r="AR28" s="1"/>
      <c r="AS28" s="1"/>
      <c r="AT28" s="1"/>
      <c r="AU28" s="1"/>
      <c r="AV28" s="1"/>
      <c r="AW28" s="1"/>
      <c r="AX28" s="1"/>
      <c r="AY28" s="1"/>
    </row>
    <row r="29" spans="1:51" ht="15" x14ac:dyDescent="0.25">
      <c r="A29" s="234">
        <f>YampaRiverInflow.TotalOutflow!A29</f>
        <v>46113</v>
      </c>
      <c r="B29" s="215"/>
      <c r="C29" s="207">
        <v>-14.24</v>
      </c>
      <c r="D29" s="219">
        <v>-14.24</v>
      </c>
      <c r="E29" s="8">
        <v>-16.615569999999998</v>
      </c>
      <c r="F29" s="8">
        <v>-28.879900000000003</v>
      </c>
      <c r="G29" s="8">
        <v>-19.677019999999999</v>
      </c>
      <c r="H29" s="8">
        <v>-31.681180000000001</v>
      </c>
      <c r="I29" s="8">
        <v>-14.10609</v>
      </c>
      <c r="J29" s="8">
        <v>-11.98128</v>
      </c>
      <c r="K29" s="8">
        <v>-22.55518</v>
      </c>
      <c r="L29" s="8">
        <v>58.147940000000006</v>
      </c>
      <c r="M29" s="8">
        <v>-64.754249999999999</v>
      </c>
      <c r="N29" s="8">
        <v>-13.812430000000001</v>
      </c>
      <c r="O29" s="8">
        <v>-19.395679999999999</v>
      </c>
      <c r="P29" s="8">
        <v>-0.58677000000000001</v>
      </c>
      <c r="Q29" s="8">
        <v>-20.977029999999999</v>
      </c>
      <c r="R29" s="8">
        <v>-23.67004</v>
      </c>
      <c r="S29" s="8">
        <v>-22.150279999999999</v>
      </c>
      <c r="T29" s="8">
        <v>-10.326360000000001</v>
      </c>
      <c r="U29" s="8">
        <v>-17.860139999999998</v>
      </c>
      <c r="V29" s="8">
        <v>-21.034770000000002</v>
      </c>
      <c r="W29" s="8">
        <v>-16.89048</v>
      </c>
      <c r="X29" s="8">
        <v>-27.78388</v>
      </c>
      <c r="Y29" s="8">
        <v>-24.14518</v>
      </c>
      <c r="Z29" s="8">
        <v>-25.381180000000001</v>
      </c>
      <c r="AA29" s="8">
        <v>-22.591699999999999</v>
      </c>
      <c r="AB29" s="8">
        <v>-21.645820000000001</v>
      </c>
      <c r="AC29" s="8">
        <v>-27.296583863680898</v>
      </c>
      <c r="AD29" s="8">
        <v>-6.8666990838692197</v>
      </c>
      <c r="AE29" s="8">
        <v>-4.4101040311918496</v>
      </c>
      <c r="AF29" s="8">
        <v>0.32782876848779102</v>
      </c>
      <c r="AG29" s="8">
        <v>-38.38269309226537</v>
      </c>
      <c r="AH29" s="8">
        <v>-19.157315839774473</v>
      </c>
      <c r="AI29" s="7"/>
      <c r="AJ29" s="7"/>
      <c r="AK29" s="7"/>
      <c r="AL29" s="7"/>
      <c r="AM29" s="7"/>
      <c r="AN29" s="1"/>
      <c r="AO29" s="1"/>
      <c r="AP29" s="1"/>
      <c r="AQ29" s="1"/>
      <c r="AR29" s="1"/>
      <c r="AS29" s="1"/>
      <c r="AT29" s="1"/>
      <c r="AU29" s="1"/>
      <c r="AV29" s="1"/>
      <c r="AW29" s="1"/>
      <c r="AX29" s="1"/>
      <c r="AY29" s="1"/>
    </row>
    <row r="30" spans="1:51" ht="15" x14ac:dyDescent="0.25">
      <c r="A30" s="234">
        <f>YampaRiverInflow.TotalOutflow!A30</f>
        <v>46143</v>
      </c>
      <c r="B30" s="215"/>
      <c r="C30" s="207">
        <v>-11.369</v>
      </c>
      <c r="D30" s="219">
        <v>-11.369</v>
      </c>
      <c r="E30" s="8">
        <v>-19.176749999999998</v>
      </c>
      <c r="F30" s="8">
        <v>-31.532360000000001</v>
      </c>
      <c r="G30" s="8">
        <v>-23.549289999999999</v>
      </c>
      <c r="H30" s="8">
        <v>-4.1466599999999998</v>
      </c>
      <c r="I30" s="8">
        <v>-16.730790000000002</v>
      </c>
      <c r="J30" s="8">
        <v>-20.673770000000001</v>
      </c>
      <c r="K30" s="8">
        <v>-17.359860000000001</v>
      </c>
      <c r="L30" s="8">
        <v>34.052529999999997</v>
      </c>
      <c r="M30" s="8">
        <v>-1.7655699999999999</v>
      </c>
      <c r="N30" s="8">
        <v>-18.956109999999999</v>
      </c>
      <c r="O30" s="8">
        <v>-19.014720000000001</v>
      </c>
      <c r="P30" s="8">
        <v>-30.134370000000001</v>
      </c>
      <c r="Q30" s="8">
        <v>-22.792720000000003</v>
      </c>
      <c r="R30" s="8">
        <v>2.1723600000000003</v>
      </c>
      <c r="S30" s="8">
        <v>-23.229320000000001</v>
      </c>
      <c r="T30" s="8">
        <v>-30.356549999999999</v>
      </c>
      <c r="U30" s="8">
        <v>-13.17548</v>
      </c>
      <c r="V30" s="8">
        <v>-26.73291</v>
      </c>
      <c r="W30" s="8">
        <v>-17.628589999999999</v>
      </c>
      <c r="X30" s="8">
        <v>-22.069290000000002</v>
      </c>
      <c r="Y30" s="8">
        <v>-23.365380000000002</v>
      </c>
      <c r="Z30" s="8">
        <v>-25.14387</v>
      </c>
      <c r="AA30" s="8">
        <v>-18.31448</v>
      </c>
      <c r="AB30" s="8">
        <v>-13.93942</v>
      </c>
      <c r="AC30" s="8">
        <v>-20.988264455397299</v>
      </c>
      <c r="AD30" s="8">
        <v>-18.6031865575818</v>
      </c>
      <c r="AE30" s="8">
        <v>-16.873532198681101</v>
      </c>
      <c r="AF30" s="8">
        <v>-10.3614585683532</v>
      </c>
      <c r="AG30" s="8">
        <v>-50.887631320712337</v>
      </c>
      <c r="AH30" s="8">
        <v>-30.38728965732949</v>
      </c>
      <c r="AI30" s="7"/>
      <c r="AJ30" s="7"/>
      <c r="AK30" s="7"/>
      <c r="AL30" s="7"/>
      <c r="AM30" s="7"/>
      <c r="AN30" s="1"/>
      <c r="AO30" s="1"/>
      <c r="AP30" s="1"/>
      <c r="AQ30" s="1"/>
      <c r="AR30" s="1"/>
      <c r="AS30" s="1"/>
      <c r="AT30" s="1"/>
      <c r="AU30" s="1"/>
      <c r="AV30" s="1"/>
      <c r="AW30" s="1"/>
      <c r="AX30" s="1"/>
      <c r="AY30" s="1"/>
    </row>
    <row r="31" spans="1:51" ht="15" x14ac:dyDescent="0.25">
      <c r="A31" s="234">
        <f>YampaRiverInflow.TotalOutflow!A31</f>
        <v>46174</v>
      </c>
      <c r="B31" s="215"/>
      <c r="C31" s="207">
        <v>-17.395</v>
      </c>
      <c r="D31" s="219">
        <v>-17.395</v>
      </c>
      <c r="E31" s="8">
        <v>-4.3182600000000004</v>
      </c>
      <c r="F31" s="8">
        <v>-21.53116</v>
      </c>
      <c r="G31" s="8">
        <v>-28.16948</v>
      </c>
      <c r="H31" s="8">
        <v>-21.732470000000003</v>
      </c>
      <c r="I31" s="8">
        <v>-7.58514</v>
      </c>
      <c r="J31" s="8">
        <v>-14.68486</v>
      </c>
      <c r="K31" s="8">
        <v>-12.904590000000001</v>
      </c>
      <c r="L31" s="8">
        <v>-17.66553</v>
      </c>
      <c r="M31" s="8">
        <v>-18.500439999999998</v>
      </c>
      <c r="N31" s="8">
        <v>-9.6846800000000002</v>
      </c>
      <c r="O31" s="8">
        <v>-3.0129200000000003</v>
      </c>
      <c r="P31" s="8">
        <v>-10.71584</v>
      </c>
      <c r="Q31" s="8">
        <v>-17.712730000000001</v>
      </c>
      <c r="R31" s="8">
        <v>2.1411799999999999</v>
      </c>
      <c r="S31" s="8">
        <v>-20.19791</v>
      </c>
      <c r="T31" s="8">
        <v>-19.463480000000001</v>
      </c>
      <c r="U31" s="8">
        <v>-14.17783</v>
      </c>
      <c r="V31" s="8">
        <v>-34.892609999999998</v>
      </c>
      <c r="W31" s="8">
        <v>-20.2377</v>
      </c>
      <c r="X31" s="8">
        <v>-30.45213</v>
      </c>
      <c r="Y31" s="8">
        <v>-27.64986</v>
      </c>
      <c r="Z31" s="8">
        <v>-30.77158</v>
      </c>
      <c r="AA31" s="8">
        <v>-30.150569999999998</v>
      </c>
      <c r="AB31" s="8">
        <v>-27.212169999999997</v>
      </c>
      <c r="AC31" s="8">
        <v>-17.7194681870902</v>
      </c>
      <c r="AD31" s="8">
        <v>-32.379981516299999</v>
      </c>
      <c r="AE31" s="8">
        <v>-23.798866425075097</v>
      </c>
      <c r="AF31" s="8">
        <v>-21.9297904675709</v>
      </c>
      <c r="AG31" s="8">
        <v>-57.58882165966952</v>
      </c>
      <c r="AH31" s="8">
        <v>-30.45201460504726</v>
      </c>
      <c r="AI31" s="7"/>
      <c r="AJ31" s="7"/>
      <c r="AK31" s="7"/>
      <c r="AL31" s="7"/>
      <c r="AM31" s="7"/>
      <c r="AN31" s="1"/>
      <c r="AO31" s="1"/>
      <c r="AP31" s="1"/>
      <c r="AQ31" s="1"/>
      <c r="AR31" s="1"/>
      <c r="AS31" s="1"/>
      <c r="AT31" s="1"/>
      <c r="AU31" s="1"/>
      <c r="AV31" s="1"/>
      <c r="AW31" s="1"/>
      <c r="AX31" s="1"/>
      <c r="AY31" s="1"/>
    </row>
    <row r="32" spans="1:51" ht="15" x14ac:dyDescent="0.25">
      <c r="A32" s="234">
        <f>YampaRiverInflow.TotalOutflow!A32</f>
        <v>46204</v>
      </c>
      <c r="B32" s="215"/>
      <c r="C32" s="207">
        <v>-20.420999999999999</v>
      </c>
      <c r="D32" s="219">
        <v>-20.420999999999999</v>
      </c>
      <c r="E32" s="8">
        <v>-26.41535</v>
      </c>
      <c r="F32" s="8">
        <v>-21.142790000000002</v>
      </c>
      <c r="G32" s="8">
        <v>-18.928519999999999</v>
      </c>
      <c r="H32" s="8">
        <v>-9.5471299999999992</v>
      </c>
      <c r="I32" s="8">
        <v>-10.268600000000001</v>
      </c>
      <c r="J32" s="8">
        <v>-18.314310000000003</v>
      </c>
      <c r="K32" s="8">
        <v>-15.866149999999999</v>
      </c>
      <c r="L32" s="8">
        <v>-24.552409999999998</v>
      </c>
      <c r="M32" s="8">
        <v>-25.378720000000001</v>
      </c>
      <c r="N32" s="8">
        <v>-17.78331</v>
      </c>
      <c r="O32" s="8">
        <v>-18.8934</v>
      </c>
      <c r="P32" s="8">
        <v>-12.013909999999999</v>
      </c>
      <c r="Q32" s="8">
        <v>-14.996409999999999</v>
      </c>
      <c r="R32" s="8">
        <v>2.3123400000000003</v>
      </c>
      <c r="S32" s="8">
        <v>-19.286709999999999</v>
      </c>
      <c r="T32" s="8">
        <v>-10.45975</v>
      </c>
      <c r="U32" s="8">
        <v>-7.6106699999999998</v>
      </c>
      <c r="V32" s="8">
        <v>-27.08278</v>
      </c>
      <c r="W32" s="8">
        <v>-23.468240000000002</v>
      </c>
      <c r="X32" s="8">
        <v>-21.989319999999999</v>
      </c>
      <c r="Y32" s="8">
        <v>-37.216929999999998</v>
      </c>
      <c r="Z32" s="8">
        <v>-22.890240000000002</v>
      </c>
      <c r="AA32" s="8">
        <v>-26.678540000000002</v>
      </c>
      <c r="AB32" s="8">
        <v>-37.337760000000003</v>
      </c>
      <c r="AC32" s="8">
        <v>-18.2346613577282</v>
      </c>
      <c r="AD32" s="8">
        <v>-18.848620976413699</v>
      </c>
      <c r="AE32" s="8">
        <v>-23.752590631551499</v>
      </c>
      <c r="AF32" s="8">
        <v>-17.2882505662513</v>
      </c>
      <c r="AG32" s="8">
        <v>-44.694644503792432</v>
      </c>
      <c r="AH32" s="8">
        <v>-40.747534366473715</v>
      </c>
      <c r="AI32" s="7"/>
      <c r="AJ32" s="7"/>
      <c r="AK32" s="7"/>
      <c r="AL32" s="7"/>
      <c r="AM32" s="7"/>
      <c r="AN32" s="1"/>
      <c r="AO32" s="1"/>
      <c r="AP32" s="1"/>
      <c r="AQ32" s="1"/>
      <c r="AR32" s="1"/>
      <c r="AS32" s="1"/>
      <c r="AT32" s="1"/>
      <c r="AU32" s="1"/>
      <c r="AV32" s="1"/>
      <c r="AW32" s="1"/>
      <c r="AX32" s="1"/>
      <c r="AY32" s="1"/>
    </row>
    <row r="33" spans="1:51" ht="15" x14ac:dyDescent="0.25">
      <c r="A33" s="234">
        <f>YampaRiverInflow.TotalOutflow!A33</f>
        <v>46235</v>
      </c>
      <c r="B33" s="215"/>
      <c r="C33" s="207">
        <v>-15.3</v>
      </c>
      <c r="D33" s="219">
        <v>-15.3</v>
      </c>
      <c r="E33" s="8">
        <v>-7.3850100000000003</v>
      </c>
      <c r="F33" s="8">
        <v>-28.87069</v>
      </c>
      <c r="G33" s="8">
        <v>-40.249079999999999</v>
      </c>
      <c r="H33" s="8">
        <v>-10.618690000000001</v>
      </c>
      <c r="I33" s="8">
        <v>-1.97844</v>
      </c>
      <c r="J33" s="8">
        <v>-19.845770000000002</v>
      </c>
      <c r="K33" s="8">
        <v>-18.154619999999998</v>
      </c>
      <c r="L33" s="8">
        <v>-19.77272</v>
      </c>
      <c r="M33" s="8">
        <v>-13.17257</v>
      </c>
      <c r="N33" s="8">
        <v>-14.711229999999999</v>
      </c>
      <c r="O33" s="8">
        <v>-8.0491299999999999</v>
      </c>
      <c r="P33" s="8">
        <v>-10.36894</v>
      </c>
      <c r="Q33" s="8">
        <v>-12.309370000000001</v>
      </c>
      <c r="R33" s="8">
        <v>3.9439999999999996E-2</v>
      </c>
      <c r="S33" s="8">
        <v>-13.62011</v>
      </c>
      <c r="T33" s="8">
        <v>-10.787000000000001</v>
      </c>
      <c r="U33" s="8">
        <v>-15.400589999999999</v>
      </c>
      <c r="V33" s="8">
        <v>-19.57723</v>
      </c>
      <c r="W33" s="8">
        <v>-13.29472</v>
      </c>
      <c r="X33" s="8">
        <v>-18.03979</v>
      </c>
      <c r="Y33" s="8">
        <v>-23.891169999999999</v>
      </c>
      <c r="Z33" s="8">
        <v>-13.515309999999999</v>
      </c>
      <c r="AA33" s="8">
        <v>-23.837299999999999</v>
      </c>
      <c r="AB33" s="8">
        <v>-19.137979999999999</v>
      </c>
      <c r="AC33" s="8">
        <v>-15.5850350841859</v>
      </c>
      <c r="AD33" s="8">
        <v>-20.413870945690398</v>
      </c>
      <c r="AE33" s="8">
        <v>-17.994277469173699</v>
      </c>
      <c r="AF33" s="8">
        <v>-17.687800046524</v>
      </c>
      <c r="AG33" s="8">
        <v>-37.223178765369134</v>
      </c>
      <c r="AH33" s="8">
        <v>-44.692820137564823</v>
      </c>
      <c r="AI33" s="7"/>
      <c r="AJ33" s="7"/>
      <c r="AK33" s="7"/>
      <c r="AL33" s="7"/>
      <c r="AM33" s="7"/>
      <c r="AN33" s="1"/>
      <c r="AO33" s="1"/>
      <c r="AP33" s="1"/>
      <c r="AQ33" s="1"/>
      <c r="AR33" s="1"/>
      <c r="AS33" s="1"/>
      <c r="AT33" s="1"/>
      <c r="AU33" s="1"/>
      <c r="AV33" s="1"/>
      <c r="AW33" s="1"/>
      <c r="AX33" s="1"/>
      <c r="AY33" s="1"/>
    </row>
    <row r="34" spans="1:51" ht="15" x14ac:dyDescent="0.25">
      <c r="A34" s="234">
        <f>YampaRiverInflow.TotalOutflow!A34</f>
        <v>46266</v>
      </c>
      <c r="B34" s="215"/>
      <c r="C34" s="207">
        <v>-4.9690000000000003</v>
      </c>
      <c r="D34" s="219">
        <v>-4.9690000000000003</v>
      </c>
      <c r="E34" s="8">
        <v>3.9455100000000001</v>
      </c>
      <c r="F34" s="8">
        <v>0.30087999999999998</v>
      </c>
      <c r="G34" s="8">
        <v>1.5638399999999999</v>
      </c>
      <c r="H34" s="8">
        <v>-5.3830900000000002</v>
      </c>
      <c r="I34" s="8">
        <v>0.50452999999999992</v>
      </c>
      <c r="J34" s="8">
        <v>-16.785490000000003</v>
      </c>
      <c r="K34" s="8">
        <v>8.7774400000000004</v>
      </c>
      <c r="L34" s="8">
        <v>-0.65700999999999998</v>
      </c>
      <c r="M34" s="8">
        <v>-5.1176300000000001</v>
      </c>
      <c r="N34" s="8">
        <v>1.31694</v>
      </c>
      <c r="O34" s="8">
        <v>-3.9454199999999999</v>
      </c>
      <c r="P34" s="8">
        <v>2.79942</v>
      </c>
      <c r="Q34" s="8">
        <v>-4.3560499999999998</v>
      </c>
      <c r="R34" s="8">
        <v>0.24765999999999999</v>
      </c>
      <c r="S34" s="8">
        <v>-1.9077999999999999</v>
      </c>
      <c r="T34" s="8">
        <v>1.6536999999999999</v>
      </c>
      <c r="U34" s="8">
        <v>0.45062999999999998</v>
      </c>
      <c r="V34" s="8">
        <v>-4.00359</v>
      </c>
      <c r="W34" s="8">
        <v>-7.8580299999999994</v>
      </c>
      <c r="X34" s="8">
        <v>-6.6565699999999994</v>
      </c>
      <c r="Y34" s="8">
        <v>-13.139520000000001</v>
      </c>
      <c r="Z34" s="8">
        <v>-7.8235400000000004</v>
      </c>
      <c r="AA34" s="8">
        <v>-17.94941</v>
      </c>
      <c r="AB34" s="8">
        <v>-20.019500000000001</v>
      </c>
      <c r="AC34" s="8">
        <v>-12.5769963398445</v>
      </c>
      <c r="AD34" s="8">
        <v>-12.664930500352801</v>
      </c>
      <c r="AE34" s="8">
        <v>-18.758475648761799</v>
      </c>
      <c r="AF34" s="8">
        <v>-1.27110780709264</v>
      </c>
      <c r="AG34" s="8">
        <v>-33.675139492561513</v>
      </c>
      <c r="AH34" s="8">
        <v>-15.970136704665375</v>
      </c>
      <c r="AI34" s="7"/>
      <c r="AJ34" s="7"/>
      <c r="AK34" s="7"/>
      <c r="AL34" s="7"/>
      <c r="AM34" s="7"/>
      <c r="AN34" s="1"/>
      <c r="AO34" s="1"/>
      <c r="AP34" s="1"/>
      <c r="AQ34" s="1"/>
      <c r="AR34" s="1"/>
      <c r="AS34" s="1"/>
      <c r="AT34" s="1"/>
      <c r="AU34" s="1"/>
      <c r="AV34" s="1"/>
      <c r="AW34" s="1"/>
      <c r="AX34" s="1"/>
      <c r="AY34" s="1"/>
    </row>
    <row r="35" spans="1:51" ht="15" x14ac:dyDescent="0.25">
      <c r="A35" s="234">
        <f>YampaRiverInflow.TotalOutflow!A35</f>
        <v>46296</v>
      </c>
      <c r="B35" s="215"/>
      <c r="C35" s="207">
        <v>-8.9060000000000006</v>
      </c>
      <c r="D35" s="219">
        <v>-8.9060000000000006</v>
      </c>
      <c r="E35" s="8">
        <v>-12.62735</v>
      </c>
      <c r="F35" s="8">
        <v>-6.6903999999999995</v>
      </c>
      <c r="G35" s="8">
        <v>-9.5990099999999998</v>
      </c>
      <c r="H35" s="8">
        <v>8.4510100000000001</v>
      </c>
      <c r="I35" s="8">
        <v>5.7720799999999999</v>
      </c>
      <c r="J35" s="8">
        <v>-14.64955</v>
      </c>
      <c r="K35" s="8">
        <v>11.184040000000001</v>
      </c>
      <c r="L35" s="8">
        <v>-2.5218699999999998</v>
      </c>
      <c r="M35" s="8">
        <v>12.298719999999999</v>
      </c>
      <c r="N35" s="8">
        <v>9.1142000000000003</v>
      </c>
      <c r="O35" s="8">
        <v>6.9690500000000002</v>
      </c>
      <c r="P35" s="8">
        <v>17.399669999999997</v>
      </c>
      <c r="Q35" s="8">
        <v>17.673249999999999</v>
      </c>
      <c r="R35" s="8">
        <v>19.239099999999997</v>
      </c>
      <c r="S35" s="8">
        <v>0.14559</v>
      </c>
      <c r="T35" s="8">
        <v>-3.8384399999999999</v>
      </c>
      <c r="U35" s="8">
        <v>-8.0890900000000006</v>
      </c>
      <c r="V35" s="8">
        <v>5.3184499999999995</v>
      </c>
      <c r="W35" s="8">
        <v>6.8723199999999993</v>
      </c>
      <c r="X35" s="8">
        <v>-3.3345599999999997</v>
      </c>
      <c r="Y35" s="8">
        <v>-12.937790000000001</v>
      </c>
      <c r="Z35" s="8">
        <v>9.3299699999999994</v>
      </c>
      <c r="AA35" s="8">
        <v>-7.6352000000000002</v>
      </c>
      <c r="AB35" s="8">
        <v>-6.9373300000000002</v>
      </c>
      <c r="AC35" s="8">
        <v>-2.2106542585727502</v>
      </c>
      <c r="AD35" s="8">
        <v>-11.5548092057765</v>
      </c>
      <c r="AE35" s="8">
        <v>-24.732557731564899</v>
      </c>
      <c r="AF35" s="8">
        <v>-12.168433580297501</v>
      </c>
      <c r="AG35" s="8">
        <v>-31.92853069592417</v>
      </c>
      <c r="AH35" s="8">
        <v>-8.5193758119119227</v>
      </c>
      <c r="AI35" s="7"/>
      <c r="AJ35" s="7"/>
      <c r="AK35" s="7"/>
      <c r="AL35" s="7"/>
      <c r="AM35" s="7"/>
      <c r="AN35" s="1"/>
      <c r="AO35" s="1"/>
      <c r="AP35" s="1"/>
      <c r="AQ35" s="1"/>
      <c r="AR35" s="1"/>
      <c r="AS35" s="1"/>
      <c r="AT35" s="1"/>
      <c r="AU35" s="1"/>
      <c r="AV35" s="1"/>
      <c r="AW35" s="1"/>
      <c r="AX35" s="1"/>
      <c r="AY35" s="1"/>
    </row>
    <row r="36" spans="1:51" ht="15" x14ac:dyDescent="0.25">
      <c r="A36" s="234">
        <f>YampaRiverInflow.TotalOutflow!A36</f>
        <v>46327</v>
      </c>
      <c r="B36" s="215"/>
      <c r="C36" s="207">
        <v>-14.481</v>
      </c>
      <c r="D36" s="219">
        <v>-14.481</v>
      </c>
      <c r="E36" s="8">
        <v>-7.3315400000000004</v>
      </c>
      <c r="F36" s="8">
        <v>-38.727230000000006</v>
      </c>
      <c r="G36" s="8">
        <v>11.18458</v>
      </c>
      <c r="H36" s="8">
        <v>10.958489999999999</v>
      </c>
      <c r="I36" s="8">
        <v>-3.7692800000000002</v>
      </c>
      <c r="J36" s="8">
        <v>-15.648209999999999</v>
      </c>
      <c r="K36" s="8">
        <v>-0.50287000000000004</v>
      </c>
      <c r="L36" s="8">
        <v>16.895820000000001</v>
      </c>
      <c r="M36" s="8">
        <v>3.5182899999999999</v>
      </c>
      <c r="N36" s="8">
        <v>1.0546900000000001</v>
      </c>
      <c r="O36" s="8">
        <v>1.48285</v>
      </c>
      <c r="P36" s="8">
        <v>-5.3529099999999996</v>
      </c>
      <c r="Q36" s="8">
        <v>-22.937849999999997</v>
      </c>
      <c r="R36" s="8">
        <v>17.25741</v>
      </c>
      <c r="S36" s="8">
        <v>-4.2314999999999996</v>
      </c>
      <c r="T36" s="8">
        <v>-10.30818</v>
      </c>
      <c r="U36" s="8">
        <v>-12.985040000000001</v>
      </c>
      <c r="V36" s="8">
        <v>-26.999580000000002</v>
      </c>
      <c r="W36" s="8">
        <v>-8.9412700000000012</v>
      </c>
      <c r="X36" s="8">
        <v>-9.1097400000000004</v>
      </c>
      <c r="Y36" s="8">
        <v>6.4318400000000002</v>
      </c>
      <c r="Z36" s="8">
        <v>-3.3335500000000002</v>
      </c>
      <c r="AA36" s="8">
        <v>-11.237219999999999</v>
      </c>
      <c r="AB36" s="8">
        <v>-26.772839999999999</v>
      </c>
      <c r="AC36" s="8">
        <v>-15.73670513499</v>
      </c>
      <c r="AD36" s="8">
        <v>-25.995712616168699</v>
      </c>
      <c r="AE36" s="8">
        <v>-1.0377086195756302</v>
      </c>
      <c r="AF36" s="8">
        <v>-31.726571329096</v>
      </c>
      <c r="AG36" s="8">
        <v>-20.625441646014423</v>
      </c>
      <c r="AH36" s="8">
        <v>-14.505944464038231</v>
      </c>
      <c r="AI36" s="7"/>
      <c r="AJ36" s="7"/>
      <c r="AK36" s="7"/>
      <c r="AL36" s="7"/>
      <c r="AM36" s="7"/>
      <c r="AN36" s="1"/>
      <c r="AO36" s="1"/>
      <c r="AP36" s="1"/>
      <c r="AQ36" s="1"/>
      <c r="AR36" s="1"/>
      <c r="AS36" s="1"/>
      <c r="AT36" s="1"/>
      <c r="AU36" s="1"/>
      <c r="AV36" s="1"/>
      <c r="AW36" s="1"/>
      <c r="AX36" s="1"/>
      <c r="AY36" s="1"/>
    </row>
    <row r="37" spans="1:51" ht="15" x14ac:dyDescent="0.25">
      <c r="A37" s="234">
        <f>YampaRiverInflow.TotalOutflow!A37</f>
        <v>46357</v>
      </c>
      <c r="B37" s="215"/>
      <c r="C37" s="207">
        <v>-0.377</v>
      </c>
      <c r="D37" s="219">
        <v>-0.377</v>
      </c>
      <c r="E37" s="8">
        <v>-14.927940000000001</v>
      </c>
      <c r="F37" s="8">
        <v>-22.49784</v>
      </c>
      <c r="G37" s="8">
        <v>-4.7581699999999998</v>
      </c>
      <c r="H37" s="8">
        <v>-4.2268999999999997</v>
      </c>
      <c r="I37" s="8">
        <v>-38.098730000000003</v>
      </c>
      <c r="J37" s="8">
        <v>-16.883659999999999</v>
      </c>
      <c r="K37" s="8">
        <v>-19.378550000000001</v>
      </c>
      <c r="L37" s="8">
        <v>-16.600650000000002</v>
      </c>
      <c r="M37" s="8">
        <v>-12.671760000000001</v>
      </c>
      <c r="N37" s="8">
        <v>-11.092700000000001</v>
      </c>
      <c r="O37" s="8">
        <v>-5.9065600000000007</v>
      </c>
      <c r="P37" s="8">
        <v>-11.998950000000001</v>
      </c>
      <c r="Q37" s="8">
        <v>-6.2203800000000005</v>
      </c>
      <c r="R37" s="8">
        <v>5.5469099999999996</v>
      </c>
      <c r="S37" s="8">
        <v>-11.664959999999999</v>
      </c>
      <c r="T37" s="8">
        <v>-10.748290000000001</v>
      </c>
      <c r="U37" s="8">
        <v>-20.60698</v>
      </c>
      <c r="V37" s="8">
        <v>-11.0654</v>
      </c>
      <c r="W37" s="8">
        <v>-24.62893</v>
      </c>
      <c r="X37" s="8">
        <v>-2.98122</v>
      </c>
      <c r="Y37" s="8">
        <v>-6.6501599999999996</v>
      </c>
      <c r="Z37" s="8">
        <v>1.63134</v>
      </c>
      <c r="AA37" s="8">
        <v>-9.3967500000000008</v>
      </c>
      <c r="AB37" s="8">
        <v>-13.98915</v>
      </c>
      <c r="AC37" s="8">
        <v>-12.4542512261587</v>
      </c>
      <c r="AD37" s="8">
        <v>-10.8324401513397</v>
      </c>
      <c r="AE37" s="8">
        <v>3.9299975641787799</v>
      </c>
      <c r="AF37" s="8">
        <v>-2.4028572739817102</v>
      </c>
      <c r="AG37" s="8">
        <v>-11.953157158801488</v>
      </c>
      <c r="AH37" s="8">
        <v>-20.113240887616342</v>
      </c>
      <c r="AI37" s="7"/>
      <c r="AJ37" s="7"/>
      <c r="AK37" s="7"/>
      <c r="AL37" s="7"/>
      <c r="AM37" s="7"/>
      <c r="AN37" s="1"/>
      <c r="AO37" s="1"/>
      <c r="AP37" s="1"/>
      <c r="AQ37" s="1"/>
      <c r="AR37" s="1"/>
      <c r="AS37" s="1"/>
      <c r="AT37" s="1"/>
      <c r="AU37" s="1"/>
      <c r="AV37" s="1"/>
      <c r="AW37" s="1"/>
      <c r="AX37" s="1"/>
      <c r="AY37" s="1"/>
    </row>
    <row r="38" spans="1:51" ht="15" x14ac:dyDescent="0.25">
      <c r="A38" s="234">
        <f>YampaRiverInflow.TotalOutflow!A38</f>
        <v>46388</v>
      </c>
      <c r="B38" s="215"/>
      <c r="C38" s="207">
        <v>-10.606999999999999</v>
      </c>
      <c r="D38" s="219">
        <v>-10.606999999999999</v>
      </c>
      <c r="E38" s="8">
        <v>-1.1552500000000001</v>
      </c>
      <c r="F38" s="8">
        <v>-9.5505300000000002</v>
      </c>
      <c r="G38" s="8">
        <v>-3.0365300000000004</v>
      </c>
      <c r="H38" s="8">
        <v>-13.873520000000001</v>
      </c>
      <c r="I38" s="8">
        <v>-24.659839999999999</v>
      </c>
      <c r="J38" s="8">
        <v>-23.680730000000001</v>
      </c>
      <c r="K38" s="8">
        <v>-10.09286</v>
      </c>
      <c r="L38" s="8">
        <v>1.2478399999999998</v>
      </c>
      <c r="M38" s="8">
        <v>-9.182129999999999</v>
      </c>
      <c r="N38" s="8">
        <v>-8.1827199999999998</v>
      </c>
      <c r="O38" s="8">
        <v>-11.68539</v>
      </c>
      <c r="P38" s="8">
        <v>-0.62502000000000002</v>
      </c>
      <c r="Q38" s="8">
        <v>-24.903770000000002</v>
      </c>
      <c r="R38" s="8">
        <v>-11.795629999999999</v>
      </c>
      <c r="S38" s="8">
        <v>-18.15316</v>
      </c>
      <c r="T38" s="8">
        <v>-15.922499999999999</v>
      </c>
      <c r="U38" s="8">
        <v>-16.109290000000001</v>
      </c>
      <c r="V38" s="8">
        <v>-8.2410300000000003</v>
      </c>
      <c r="W38" s="8">
        <v>-24.003340000000001</v>
      </c>
      <c r="X38" s="8">
        <v>-12.045209999999999</v>
      </c>
      <c r="Y38" s="8">
        <v>-7.8899799999999995</v>
      </c>
      <c r="Z38" s="8">
        <v>-22.646060000000002</v>
      </c>
      <c r="AA38" s="8">
        <v>-32.673250000000003</v>
      </c>
      <c r="AB38" s="8">
        <v>-24.1571297449231</v>
      </c>
      <c r="AC38" s="8">
        <v>0.98637802205530201</v>
      </c>
      <c r="AD38" s="8">
        <v>-30.2013865144412</v>
      </c>
      <c r="AE38" s="8">
        <v>-0.95083847050134207</v>
      </c>
      <c r="AF38" s="8">
        <v>-12.716791635963881</v>
      </c>
      <c r="AG38" s="8">
        <v>-5.7794314590614571</v>
      </c>
      <c r="AH38" s="8">
        <v>-12.36787787501088</v>
      </c>
      <c r="AI38" s="7"/>
      <c r="AJ38" s="7"/>
      <c r="AK38" s="7"/>
      <c r="AL38" s="7"/>
      <c r="AM38" s="7"/>
      <c r="AN38" s="1"/>
      <c r="AO38" s="1"/>
      <c r="AP38" s="1"/>
      <c r="AQ38" s="1"/>
      <c r="AR38" s="1"/>
      <c r="AS38" s="1"/>
      <c r="AT38" s="1"/>
      <c r="AU38" s="1"/>
      <c r="AV38" s="1"/>
      <c r="AW38" s="1"/>
      <c r="AX38" s="1"/>
      <c r="AY38" s="1"/>
    </row>
    <row r="39" spans="1:51" ht="15" x14ac:dyDescent="0.25">
      <c r="A39" s="234">
        <f>YampaRiverInflow.TotalOutflow!A39</f>
        <v>46419</v>
      </c>
      <c r="B39" s="215"/>
      <c r="C39" s="207">
        <v>-15.193</v>
      </c>
      <c r="D39" s="219">
        <v>-15.193</v>
      </c>
      <c r="E39" s="8">
        <v>-8.6256699999999995</v>
      </c>
      <c r="F39" s="8">
        <v>-4.7783299999999995</v>
      </c>
      <c r="G39" s="8">
        <v>-20.94144</v>
      </c>
      <c r="H39" s="8">
        <v>-17.372900000000001</v>
      </c>
      <c r="I39" s="8">
        <v>14.6288</v>
      </c>
      <c r="J39" s="8">
        <v>-16.739249999999998</v>
      </c>
      <c r="K39" s="8">
        <v>-12.46504</v>
      </c>
      <c r="L39" s="8">
        <v>-9.1210300000000011</v>
      </c>
      <c r="M39" s="8">
        <v>-7.8426999999999998</v>
      </c>
      <c r="N39" s="8">
        <v>-5.5530600000000003</v>
      </c>
      <c r="O39" s="8">
        <v>-10.331049999999999</v>
      </c>
      <c r="P39" s="8">
        <v>-2.1568899999999998</v>
      </c>
      <c r="Q39" s="8">
        <v>-9.2535300000000014</v>
      </c>
      <c r="R39" s="8">
        <v>-8.9076200000000014</v>
      </c>
      <c r="S39" s="8">
        <v>-4.1460799999999995</v>
      </c>
      <c r="T39" s="8">
        <v>-10.053940000000001</v>
      </c>
      <c r="U39" s="8">
        <v>-6.1692600000000004</v>
      </c>
      <c r="V39" s="8">
        <v>-12.2621</v>
      </c>
      <c r="W39" s="8">
        <v>-20.240539999999999</v>
      </c>
      <c r="X39" s="8">
        <v>-13.770149999999999</v>
      </c>
      <c r="Y39" s="8">
        <v>-23.709220000000002</v>
      </c>
      <c r="Z39" s="8">
        <v>-9.7715200000000006</v>
      </c>
      <c r="AA39" s="8">
        <v>-22.627830000000003</v>
      </c>
      <c r="AB39" s="8">
        <v>-15.455982647396</v>
      </c>
      <c r="AC39" s="8">
        <v>-5.8749314387434293</v>
      </c>
      <c r="AD39" s="8">
        <v>-8.4656240510355207</v>
      </c>
      <c r="AE39" s="8">
        <v>-4.6766209284448594</v>
      </c>
      <c r="AF39" s="8">
        <v>-22.525036091181075</v>
      </c>
      <c r="AG39" s="8">
        <v>-5.7098542439644264</v>
      </c>
      <c r="AH39" s="8">
        <v>10.151250214067531</v>
      </c>
      <c r="AI39" s="7"/>
      <c r="AJ39" s="7"/>
      <c r="AK39" s="7"/>
      <c r="AL39" s="7"/>
      <c r="AM39" s="7"/>
      <c r="AN39" s="1"/>
      <c r="AO39" s="1"/>
      <c r="AP39" s="1"/>
      <c r="AQ39" s="1"/>
      <c r="AR39" s="1"/>
      <c r="AS39" s="1"/>
      <c r="AT39" s="1"/>
      <c r="AU39" s="1"/>
      <c r="AV39" s="1"/>
      <c r="AW39" s="1"/>
      <c r="AX39" s="1"/>
      <c r="AY39" s="1"/>
    </row>
    <row r="40" spans="1:51" ht="15" x14ac:dyDescent="0.25">
      <c r="A40" s="234">
        <f>YampaRiverInflow.TotalOutflow!A40</f>
        <v>46447</v>
      </c>
      <c r="B40" s="215"/>
      <c r="C40" s="207">
        <v>-10.866</v>
      </c>
      <c r="D40" s="219">
        <v>-10.866</v>
      </c>
      <c r="E40" s="8">
        <v>-26.61149</v>
      </c>
      <c r="F40" s="8">
        <v>-24.585830000000001</v>
      </c>
      <c r="G40" s="8">
        <v>-10.1469</v>
      </c>
      <c r="H40" s="8">
        <v>-24.405729999999998</v>
      </c>
      <c r="I40" s="8">
        <v>-41.61844</v>
      </c>
      <c r="J40" s="8">
        <v>-20.912990000000001</v>
      </c>
      <c r="K40" s="8">
        <v>-15.42376</v>
      </c>
      <c r="L40" s="8">
        <v>-46.979050000000001</v>
      </c>
      <c r="M40" s="8">
        <v>-13.50891</v>
      </c>
      <c r="N40" s="8">
        <v>-9.4484200000000005</v>
      </c>
      <c r="O40" s="8">
        <v>-15.45289</v>
      </c>
      <c r="P40" s="8">
        <v>-14.12349</v>
      </c>
      <c r="Q40" s="8">
        <v>-17.224810000000002</v>
      </c>
      <c r="R40" s="8">
        <v>-18.18402</v>
      </c>
      <c r="S40" s="8">
        <v>-16.42624</v>
      </c>
      <c r="T40" s="8">
        <v>-16.519099999999998</v>
      </c>
      <c r="U40" s="8">
        <v>-21.362770000000001</v>
      </c>
      <c r="V40" s="8">
        <v>-13.940290000000001</v>
      </c>
      <c r="W40" s="8">
        <v>-25.785889999999998</v>
      </c>
      <c r="X40" s="8">
        <v>-13.57385</v>
      </c>
      <c r="Y40" s="8">
        <v>-14.951780000000001</v>
      </c>
      <c r="Z40" s="8">
        <v>-24.381869999999999</v>
      </c>
      <c r="AA40" s="8">
        <v>-18.517049999999998</v>
      </c>
      <c r="AB40" s="8">
        <v>-29.967980399044698</v>
      </c>
      <c r="AC40" s="8">
        <v>-3.9186748927238999</v>
      </c>
      <c r="AD40" s="8">
        <v>3.78158654325282</v>
      </c>
      <c r="AE40" s="8">
        <v>-0.165478108417315</v>
      </c>
      <c r="AF40" s="8">
        <v>-33.272751616104074</v>
      </c>
      <c r="AG40" s="8">
        <v>-3.3822040949199934</v>
      </c>
      <c r="AH40" s="8">
        <v>-5.8828062150550702</v>
      </c>
      <c r="AI40" s="7"/>
      <c r="AJ40" s="7"/>
      <c r="AK40" s="7"/>
      <c r="AL40" s="7"/>
      <c r="AM40" s="7"/>
      <c r="AN40" s="1"/>
      <c r="AO40" s="1"/>
      <c r="AP40" s="1"/>
      <c r="AQ40" s="1"/>
      <c r="AR40" s="1"/>
      <c r="AS40" s="1"/>
      <c r="AT40" s="1"/>
      <c r="AU40" s="1"/>
      <c r="AV40" s="1"/>
      <c r="AW40" s="1"/>
      <c r="AX40" s="1"/>
      <c r="AY40" s="1"/>
    </row>
    <row r="41" spans="1:51" ht="15" x14ac:dyDescent="0.25">
      <c r="A41" s="234">
        <f>YampaRiverInflow.TotalOutflow!A41</f>
        <v>46478</v>
      </c>
      <c r="B41" s="215"/>
      <c r="C41" s="207">
        <v>-14.24</v>
      </c>
      <c r="D41" s="219">
        <v>-14.24</v>
      </c>
      <c r="E41" s="8">
        <v>-28.879900000000003</v>
      </c>
      <c r="F41" s="8">
        <v>-19.677019999999999</v>
      </c>
      <c r="G41" s="8">
        <v>-31.681180000000001</v>
      </c>
      <c r="H41" s="8">
        <v>-14.10609</v>
      </c>
      <c r="I41" s="8">
        <v>-11.98128</v>
      </c>
      <c r="J41" s="8">
        <v>-22.55518</v>
      </c>
      <c r="K41" s="8">
        <v>58.147940000000006</v>
      </c>
      <c r="L41" s="8">
        <v>-64.754249999999999</v>
      </c>
      <c r="M41" s="8">
        <v>-13.812430000000001</v>
      </c>
      <c r="N41" s="8">
        <v>-19.395679999999999</v>
      </c>
      <c r="O41" s="8">
        <v>-0.58677000000000001</v>
      </c>
      <c r="P41" s="8">
        <v>-20.977029999999999</v>
      </c>
      <c r="Q41" s="8">
        <v>-23.67004</v>
      </c>
      <c r="R41" s="8">
        <v>-22.150279999999999</v>
      </c>
      <c r="S41" s="8">
        <v>-10.326360000000001</v>
      </c>
      <c r="T41" s="8">
        <v>-17.860139999999998</v>
      </c>
      <c r="U41" s="8">
        <v>-21.034770000000002</v>
      </c>
      <c r="V41" s="8">
        <v>-16.89048</v>
      </c>
      <c r="W41" s="8">
        <v>-27.78388</v>
      </c>
      <c r="X41" s="8">
        <v>-24.14518</v>
      </c>
      <c r="Y41" s="8">
        <v>-25.381180000000001</v>
      </c>
      <c r="Z41" s="8">
        <v>-22.591699999999999</v>
      </c>
      <c r="AA41" s="8">
        <v>-21.645820000000001</v>
      </c>
      <c r="AB41" s="8">
        <v>-27.296583863680898</v>
      </c>
      <c r="AC41" s="8">
        <v>-6.8666990838692197</v>
      </c>
      <c r="AD41" s="8">
        <v>-4.4101040311918496</v>
      </c>
      <c r="AE41" s="8">
        <v>0.32782876848779102</v>
      </c>
      <c r="AF41" s="8">
        <v>-38.38269309226537</v>
      </c>
      <c r="AG41" s="8">
        <v>-19.157315839774473</v>
      </c>
      <c r="AH41" s="8">
        <v>-15.825731008529852</v>
      </c>
      <c r="AI41" s="7"/>
      <c r="AJ41" s="7"/>
      <c r="AK41" s="7"/>
      <c r="AL41" s="7"/>
      <c r="AM41" s="7"/>
      <c r="AN41" s="1"/>
      <c r="AO41" s="1"/>
      <c r="AP41" s="1"/>
      <c r="AQ41" s="1"/>
      <c r="AR41" s="1"/>
      <c r="AS41" s="1"/>
      <c r="AT41" s="1"/>
      <c r="AU41" s="1"/>
      <c r="AV41" s="1"/>
      <c r="AW41" s="1"/>
      <c r="AX41" s="1"/>
      <c r="AY41" s="1"/>
    </row>
    <row r="42" spans="1:51" ht="15" x14ac:dyDescent="0.25">
      <c r="A42" s="234">
        <f>YampaRiverInflow.TotalOutflow!A42</f>
        <v>46508</v>
      </c>
      <c r="B42" s="215"/>
      <c r="C42" s="207">
        <v>-11.369</v>
      </c>
      <c r="D42" s="219">
        <v>-11.369</v>
      </c>
      <c r="E42" s="8">
        <v>-31.532360000000001</v>
      </c>
      <c r="F42" s="8">
        <v>-23.549289999999999</v>
      </c>
      <c r="G42" s="8">
        <v>-4.1466599999999998</v>
      </c>
      <c r="H42" s="8">
        <v>-16.730790000000002</v>
      </c>
      <c r="I42" s="8">
        <v>-20.673770000000001</v>
      </c>
      <c r="J42" s="8">
        <v>-17.359860000000001</v>
      </c>
      <c r="K42" s="8">
        <v>34.052529999999997</v>
      </c>
      <c r="L42" s="8">
        <v>-1.7655699999999999</v>
      </c>
      <c r="M42" s="8">
        <v>-18.956109999999999</v>
      </c>
      <c r="N42" s="8">
        <v>-19.014720000000001</v>
      </c>
      <c r="O42" s="8">
        <v>-30.134370000000001</v>
      </c>
      <c r="P42" s="8">
        <v>-22.792720000000003</v>
      </c>
      <c r="Q42" s="8">
        <v>2.1723600000000003</v>
      </c>
      <c r="R42" s="8">
        <v>-23.229320000000001</v>
      </c>
      <c r="S42" s="8">
        <v>-30.356549999999999</v>
      </c>
      <c r="T42" s="8">
        <v>-13.17548</v>
      </c>
      <c r="U42" s="8">
        <v>-26.73291</v>
      </c>
      <c r="V42" s="8">
        <v>-17.628589999999999</v>
      </c>
      <c r="W42" s="8">
        <v>-22.069290000000002</v>
      </c>
      <c r="X42" s="8">
        <v>-23.365380000000002</v>
      </c>
      <c r="Y42" s="8">
        <v>-25.14387</v>
      </c>
      <c r="Z42" s="8">
        <v>-18.31448</v>
      </c>
      <c r="AA42" s="8">
        <v>-13.93942</v>
      </c>
      <c r="AB42" s="8">
        <v>-20.988264455397299</v>
      </c>
      <c r="AC42" s="8">
        <v>-18.6031865575818</v>
      </c>
      <c r="AD42" s="8">
        <v>-16.873532198681101</v>
      </c>
      <c r="AE42" s="8">
        <v>-10.3614585683532</v>
      </c>
      <c r="AF42" s="8">
        <v>-50.887631320712337</v>
      </c>
      <c r="AG42" s="8">
        <v>-30.38728965732949</v>
      </c>
      <c r="AH42" s="8">
        <v>-18.69847368234792</v>
      </c>
      <c r="AI42" s="7"/>
      <c r="AJ42" s="7"/>
      <c r="AK42" s="7"/>
      <c r="AL42" s="7"/>
      <c r="AM42" s="7"/>
      <c r="AN42" s="1"/>
      <c r="AO42" s="1"/>
      <c r="AP42" s="1"/>
      <c r="AQ42" s="1"/>
      <c r="AR42" s="1"/>
      <c r="AS42" s="1"/>
      <c r="AT42" s="1"/>
      <c r="AU42" s="1"/>
      <c r="AV42" s="1"/>
      <c r="AW42" s="1"/>
      <c r="AX42" s="1"/>
      <c r="AY42" s="1"/>
    </row>
    <row r="43" spans="1:51" ht="15" x14ac:dyDescent="0.25">
      <c r="A43" s="234">
        <f>YampaRiverInflow.TotalOutflow!A43</f>
        <v>46539</v>
      </c>
      <c r="B43" s="215"/>
      <c r="C43" s="207">
        <v>-17.395</v>
      </c>
      <c r="D43" s="219">
        <v>-17.395</v>
      </c>
      <c r="E43" s="8">
        <v>-21.53116</v>
      </c>
      <c r="F43" s="8">
        <v>-28.16948</v>
      </c>
      <c r="G43" s="8">
        <v>-21.732470000000003</v>
      </c>
      <c r="H43" s="8">
        <v>-7.58514</v>
      </c>
      <c r="I43" s="8">
        <v>-14.68486</v>
      </c>
      <c r="J43" s="8">
        <v>-12.904590000000001</v>
      </c>
      <c r="K43" s="8">
        <v>-17.66553</v>
      </c>
      <c r="L43" s="8">
        <v>-18.500439999999998</v>
      </c>
      <c r="M43" s="8">
        <v>-9.6846800000000002</v>
      </c>
      <c r="N43" s="8">
        <v>-3.0129200000000003</v>
      </c>
      <c r="O43" s="8">
        <v>-10.71584</v>
      </c>
      <c r="P43" s="8">
        <v>-17.712730000000001</v>
      </c>
      <c r="Q43" s="8">
        <v>2.1411799999999999</v>
      </c>
      <c r="R43" s="8">
        <v>-20.19791</v>
      </c>
      <c r="S43" s="8">
        <v>-19.463480000000001</v>
      </c>
      <c r="T43" s="8">
        <v>-14.17783</v>
      </c>
      <c r="U43" s="8">
        <v>-34.892609999999998</v>
      </c>
      <c r="V43" s="8">
        <v>-20.2377</v>
      </c>
      <c r="W43" s="8">
        <v>-30.45213</v>
      </c>
      <c r="X43" s="8">
        <v>-27.64986</v>
      </c>
      <c r="Y43" s="8">
        <v>-30.77158</v>
      </c>
      <c r="Z43" s="8">
        <v>-30.150569999999998</v>
      </c>
      <c r="AA43" s="8">
        <v>-27.212169999999997</v>
      </c>
      <c r="AB43" s="8">
        <v>-17.7194681870902</v>
      </c>
      <c r="AC43" s="8">
        <v>-32.379981516299999</v>
      </c>
      <c r="AD43" s="8">
        <v>-23.798866425075097</v>
      </c>
      <c r="AE43" s="8">
        <v>-21.9297904675709</v>
      </c>
      <c r="AF43" s="8">
        <v>-57.58882165966952</v>
      </c>
      <c r="AG43" s="8">
        <v>-30.45201460504726</v>
      </c>
      <c r="AH43" s="8">
        <v>-3.2644045979033853</v>
      </c>
      <c r="AI43" s="7"/>
      <c r="AJ43" s="7"/>
      <c r="AK43" s="7"/>
      <c r="AL43" s="7"/>
      <c r="AM43" s="7"/>
      <c r="AN43" s="1"/>
      <c r="AO43" s="1"/>
      <c r="AP43" s="1"/>
      <c r="AQ43" s="1"/>
      <c r="AR43" s="1"/>
      <c r="AS43" s="1"/>
      <c r="AT43" s="1"/>
      <c r="AU43" s="1"/>
      <c r="AV43" s="1"/>
      <c r="AW43" s="1"/>
      <c r="AX43" s="1"/>
      <c r="AY43" s="1"/>
    </row>
    <row r="44" spans="1:51" ht="15" x14ac:dyDescent="0.25">
      <c r="A44" s="234">
        <f>YampaRiverInflow.TotalOutflow!A44</f>
        <v>46569</v>
      </c>
      <c r="B44" s="215"/>
      <c r="C44" s="207">
        <v>-20.420999999999999</v>
      </c>
      <c r="D44" s="219">
        <v>-20.420999999999999</v>
      </c>
      <c r="E44" s="8">
        <v>-21.142790000000002</v>
      </c>
      <c r="F44" s="8">
        <v>-18.928519999999999</v>
      </c>
      <c r="G44" s="8">
        <v>-9.5471299999999992</v>
      </c>
      <c r="H44" s="8">
        <v>-10.268600000000001</v>
      </c>
      <c r="I44" s="8">
        <v>-18.314310000000003</v>
      </c>
      <c r="J44" s="8">
        <v>-15.866149999999999</v>
      </c>
      <c r="K44" s="8">
        <v>-24.552409999999998</v>
      </c>
      <c r="L44" s="8">
        <v>-25.378720000000001</v>
      </c>
      <c r="M44" s="8">
        <v>-17.78331</v>
      </c>
      <c r="N44" s="8">
        <v>-18.8934</v>
      </c>
      <c r="O44" s="8">
        <v>-12.013909999999999</v>
      </c>
      <c r="P44" s="8">
        <v>-14.996409999999999</v>
      </c>
      <c r="Q44" s="8">
        <v>2.3123400000000003</v>
      </c>
      <c r="R44" s="8">
        <v>-19.286709999999999</v>
      </c>
      <c r="S44" s="8">
        <v>-10.45975</v>
      </c>
      <c r="T44" s="8">
        <v>-7.6106699999999998</v>
      </c>
      <c r="U44" s="8">
        <v>-27.08278</v>
      </c>
      <c r="V44" s="8">
        <v>-23.468240000000002</v>
      </c>
      <c r="W44" s="8">
        <v>-21.989319999999999</v>
      </c>
      <c r="X44" s="8">
        <v>-37.216929999999998</v>
      </c>
      <c r="Y44" s="8">
        <v>-22.890240000000002</v>
      </c>
      <c r="Z44" s="8">
        <v>-26.678540000000002</v>
      </c>
      <c r="AA44" s="8">
        <v>-37.337760000000003</v>
      </c>
      <c r="AB44" s="8">
        <v>-18.2346613577282</v>
      </c>
      <c r="AC44" s="8">
        <v>-18.848620976413699</v>
      </c>
      <c r="AD44" s="8">
        <v>-23.752590631551499</v>
      </c>
      <c r="AE44" s="8">
        <v>-17.2882505662513</v>
      </c>
      <c r="AF44" s="8">
        <v>-44.694644503792432</v>
      </c>
      <c r="AG44" s="8">
        <v>-40.747534366473715</v>
      </c>
      <c r="AH44" s="8">
        <v>-26.484467621707839</v>
      </c>
      <c r="AI44" s="7"/>
      <c r="AJ44" s="7"/>
      <c r="AK44" s="7"/>
      <c r="AL44" s="7"/>
      <c r="AM44" s="7"/>
      <c r="AN44" s="1"/>
      <c r="AO44" s="1"/>
      <c r="AP44" s="1"/>
      <c r="AQ44" s="1"/>
      <c r="AR44" s="1"/>
      <c r="AS44" s="1"/>
      <c r="AT44" s="1"/>
      <c r="AU44" s="1"/>
      <c r="AV44" s="1"/>
      <c r="AW44" s="1"/>
      <c r="AX44" s="1"/>
      <c r="AY44" s="1"/>
    </row>
    <row r="45" spans="1:51" ht="15" x14ac:dyDescent="0.25">
      <c r="A45" s="234">
        <f>YampaRiverInflow.TotalOutflow!A45</f>
        <v>46600</v>
      </c>
      <c r="B45" s="215"/>
      <c r="C45" s="207">
        <v>-15.3</v>
      </c>
      <c r="D45" s="219">
        <v>-15.3</v>
      </c>
      <c r="E45" s="8">
        <v>-28.87069</v>
      </c>
      <c r="F45" s="8">
        <v>-40.249079999999999</v>
      </c>
      <c r="G45" s="8">
        <v>-10.618690000000001</v>
      </c>
      <c r="H45" s="8">
        <v>-1.97844</v>
      </c>
      <c r="I45" s="8">
        <v>-19.845770000000002</v>
      </c>
      <c r="J45" s="8">
        <v>-18.154619999999998</v>
      </c>
      <c r="K45" s="8">
        <v>-19.77272</v>
      </c>
      <c r="L45" s="8">
        <v>-13.17257</v>
      </c>
      <c r="M45" s="8">
        <v>-14.711229999999999</v>
      </c>
      <c r="N45" s="8">
        <v>-8.0491299999999999</v>
      </c>
      <c r="O45" s="8">
        <v>-10.36894</v>
      </c>
      <c r="P45" s="8">
        <v>-12.309370000000001</v>
      </c>
      <c r="Q45" s="8">
        <v>3.9439999999999996E-2</v>
      </c>
      <c r="R45" s="8">
        <v>-13.62011</v>
      </c>
      <c r="S45" s="8">
        <v>-10.787000000000001</v>
      </c>
      <c r="T45" s="8">
        <v>-15.400589999999999</v>
      </c>
      <c r="U45" s="8">
        <v>-19.57723</v>
      </c>
      <c r="V45" s="8">
        <v>-13.29472</v>
      </c>
      <c r="W45" s="8">
        <v>-18.03979</v>
      </c>
      <c r="X45" s="8">
        <v>-23.891169999999999</v>
      </c>
      <c r="Y45" s="8">
        <v>-13.515309999999999</v>
      </c>
      <c r="Z45" s="8">
        <v>-23.837299999999999</v>
      </c>
      <c r="AA45" s="8">
        <v>-19.137979999999999</v>
      </c>
      <c r="AB45" s="8">
        <v>-15.5850350841859</v>
      </c>
      <c r="AC45" s="8">
        <v>-20.413870945690398</v>
      </c>
      <c r="AD45" s="8">
        <v>-17.994277469173699</v>
      </c>
      <c r="AE45" s="8">
        <v>-17.687800046524</v>
      </c>
      <c r="AF45" s="8">
        <v>-37.223178765369134</v>
      </c>
      <c r="AG45" s="8">
        <v>-44.692820137564823</v>
      </c>
      <c r="AH45" s="8">
        <v>-6.5048538154775057</v>
      </c>
      <c r="AI45" s="7"/>
      <c r="AJ45" s="7"/>
      <c r="AK45" s="7"/>
      <c r="AL45" s="7"/>
      <c r="AM45" s="7"/>
      <c r="AN45" s="1"/>
      <c r="AO45" s="1"/>
      <c r="AP45" s="1"/>
      <c r="AQ45" s="1"/>
      <c r="AR45" s="1"/>
      <c r="AS45" s="1"/>
      <c r="AT45" s="1"/>
      <c r="AU45" s="1"/>
      <c r="AV45" s="1"/>
      <c r="AW45" s="1"/>
      <c r="AX45" s="1"/>
      <c r="AY45" s="1"/>
    </row>
    <row r="46" spans="1:51" ht="15" x14ac:dyDescent="0.25">
      <c r="A46" s="234">
        <f>YampaRiverInflow.TotalOutflow!A46</f>
        <v>46631</v>
      </c>
      <c r="B46" s="215"/>
      <c r="C46" s="207">
        <v>-4.9690000000000003</v>
      </c>
      <c r="D46" s="219">
        <v>-4.9690000000000003</v>
      </c>
      <c r="E46" s="8">
        <v>0.30087999999999998</v>
      </c>
      <c r="F46" s="8">
        <v>1.5638399999999999</v>
      </c>
      <c r="G46" s="8">
        <v>-5.3830900000000002</v>
      </c>
      <c r="H46" s="8">
        <v>0.50452999999999992</v>
      </c>
      <c r="I46" s="8">
        <v>-16.785490000000003</v>
      </c>
      <c r="J46" s="8">
        <v>8.7774400000000004</v>
      </c>
      <c r="K46" s="8">
        <v>-0.65700999999999998</v>
      </c>
      <c r="L46" s="8">
        <v>-5.1176300000000001</v>
      </c>
      <c r="M46" s="8">
        <v>1.31694</v>
      </c>
      <c r="N46" s="8">
        <v>-3.9454199999999999</v>
      </c>
      <c r="O46" s="8">
        <v>2.79942</v>
      </c>
      <c r="P46" s="8">
        <v>-4.3560499999999998</v>
      </c>
      <c r="Q46" s="8">
        <v>0.24765999999999999</v>
      </c>
      <c r="R46" s="8">
        <v>-1.9077999999999999</v>
      </c>
      <c r="S46" s="8">
        <v>1.6536999999999999</v>
      </c>
      <c r="T46" s="8">
        <v>0.45062999999999998</v>
      </c>
      <c r="U46" s="8">
        <v>-4.00359</v>
      </c>
      <c r="V46" s="8">
        <v>-7.8580299999999994</v>
      </c>
      <c r="W46" s="8">
        <v>-6.6565699999999994</v>
      </c>
      <c r="X46" s="8">
        <v>-13.139520000000001</v>
      </c>
      <c r="Y46" s="8">
        <v>-7.8235400000000004</v>
      </c>
      <c r="Z46" s="8">
        <v>-17.94941</v>
      </c>
      <c r="AA46" s="8">
        <v>-20.019500000000001</v>
      </c>
      <c r="AB46" s="8">
        <v>-12.5769963398445</v>
      </c>
      <c r="AC46" s="8">
        <v>-12.664930500352801</v>
      </c>
      <c r="AD46" s="8">
        <v>-18.758475648761799</v>
      </c>
      <c r="AE46" s="8">
        <v>-1.27110780709264</v>
      </c>
      <c r="AF46" s="8">
        <v>-33.675139492561513</v>
      </c>
      <c r="AG46" s="8">
        <v>-15.970136704665375</v>
      </c>
      <c r="AH46" s="8">
        <v>4.5429256994443854</v>
      </c>
      <c r="AI46" s="7"/>
      <c r="AJ46" s="7"/>
      <c r="AK46" s="7"/>
      <c r="AL46" s="7"/>
      <c r="AM46" s="7"/>
      <c r="AN46" s="1"/>
      <c r="AO46" s="1"/>
      <c r="AP46" s="1"/>
      <c r="AQ46" s="1"/>
      <c r="AR46" s="1"/>
      <c r="AS46" s="1"/>
      <c r="AT46" s="1"/>
      <c r="AU46" s="1"/>
      <c r="AV46" s="1"/>
      <c r="AW46" s="1"/>
      <c r="AX46" s="1"/>
      <c r="AY46" s="1"/>
    </row>
    <row r="47" spans="1:51" ht="15" x14ac:dyDescent="0.25">
      <c r="A47" s="234">
        <f>YampaRiverInflow.TotalOutflow!A47</f>
        <v>46661</v>
      </c>
      <c r="B47" s="215"/>
      <c r="C47" s="207">
        <v>-8.9060000000000006</v>
      </c>
      <c r="D47" s="219">
        <v>-8.9060000000000006</v>
      </c>
      <c r="E47" s="8">
        <v>-6.6903999999999995</v>
      </c>
      <c r="F47" s="8">
        <v>-9.5990099999999998</v>
      </c>
      <c r="G47" s="8">
        <v>8.4510100000000001</v>
      </c>
      <c r="H47" s="8">
        <v>5.7720799999999999</v>
      </c>
      <c r="I47" s="8">
        <v>-14.64955</v>
      </c>
      <c r="J47" s="8">
        <v>11.184040000000001</v>
      </c>
      <c r="K47" s="8">
        <v>-2.5218699999999998</v>
      </c>
      <c r="L47" s="8">
        <v>12.298719999999999</v>
      </c>
      <c r="M47" s="8">
        <v>9.1142000000000003</v>
      </c>
      <c r="N47" s="8">
        <v>6.9690500000000002</v>
      </c>
      <c r="O47" s="8">
        <v>17.399669999999997</v>
      </c>
      <c r="P47" s="8">
        <v>17.673249999999999</v>
      </c>
      <c r="Q47" s="8">
        <v>19.239099999999997</v>
      </c>
      <c r="R47" s="8">
        <v>0.14559</v>
      </c>
      <c r="S47" s="8">
        <v>-3.8384399999999999</v>
      </c>
      <c r="T47" s="8">
        <v>-8.0890900000000006</v>
      </c>
      <c r="U47" s="8">
        <v>5.3184499999999995</v>
      </c>
      <c r="V47" s="8">
        <v>6.8723199999999993</v>
      </c>
      <c r="W47" s="8">
        <v>-3.3345599999999997</v>
      </c>
      <c r="X47" s="8">
        <v>-12.937790000000001</v>
      </c>
      <c r="Y47" s="8">
        <v>9.3299699999999994</v>
      </c>
      <c r="Z47" s="8">
        <v>-7.6352000000000002</v>
      </c>
      <c r="AA47" s="8">
        <v>-6.9373300000000002</v>
      </c>
      <c r="AB47" s="8">
        <v>-2.2106542585727502</v>
      </c>
      <c r="AC47" s="8">
        <v>-11.5548092057765</v>
      </c>
      <c r="AD47" s="8">
        <v>-24.732557731564899</v>
      </c>
      <c r="AE47" s="8">
        <v>-12.168433580297501</v>
      </c>
      <c r="AF47" s="8">
        <v>-31.92853069592417</v>
      </c>
      <c r="AG47" s="8">
        <v>-8.5193758119119227</v>
      </c>
      <c r="AH47" s="8">
        <v>-12.106017656854398</v>
      </c>
      <c r="AI47" s="7"/>
      <c r="AJ47" s="7"/>
      <c r="AK47" s="7"/>
      <c r="AL47" s="7"/>
      <c r="AM47" s="7"/>
      <c r="AN47" s="1"/>
      <c r="AO47" s="1"/>
      <c r="AP47" s="1"/>
      <c r="AQ47" s="1"/>
      <c r="AR47" s="1"/>
      <c r="AS47" s="1"/>
      <c r="AT47" s="1"/>
      <c r="AU47" s="1"/>
      <c r="AV47" s="1"/>
      <c r="AW47" s="1"/>
      <c r="AX47" s="1"/>
      <c r="AY47" s="1"/>
    </row>
    <row r="48" spans="1:51" ht="15" x14ac:dyDescent="0.25">
      <c r="A48" s="234">
        <f>YampaRiverInflow.TotalOutflow!A48</f>
        <v>46692</v>
      </c>
      <c r="B48" s="215"/>
      <c r="C48" s="207">
        <v>-14.481</v>
      </c>
      <c r="D48" s="219">
        <v>-14.481</v>
      </c>
      <c r="E48" s="8">
        <v>-38.727230000000006</v>
      </c>
      <c r="F48" s="8">
        <v>11.18458</v>
      </c>
      <c r="G48" s="8">
        <v>10.958489999999999</v>
      </c>
      <c r="H48" s="8">
        <v>-3.7692800000000002</v>
      </c>
      <c r="I48" s="8">
        <v>-15.648209999999999</v>
      </c>
      <c r="J48" s="8">
        <v>-0.50287000000000004</v>
      </c>
      <c r="K48" s="8">
        <v>16.895820000000001</v>
      </c>
      <c r="L48" s="8">
        <v>3.5182899999999999</v>
      </c>
      <c r="M48" s="8">
        <v>1.0546900000000001</v>
      </c>
      <c r="N48" s="8">
        <v>1.48285</v>
      </c>
      <c r="O48" s="8">
        <v>-5.3529099999999996</v>
      </c>
      <c r="P48" s="8">
        <v>-22.937849999999997</v>
      </c>
      <c r="Q48" s="8">
        <v>17.25741</v>
      </c>
      <c r="R48" s="8">
        <v>-4.2314999999999996</v>
      </c>
      <c r="S48" s="8">
        <v>-10.30818</v>
      </c>
      <c r="T48" s="8">
        <v>-12.985040000000001</v>
      </c>
      <c r="U48" s="8">
        <v>-26.999580000000002</v>
      </c>
      <c r="V48" s="8">
        <v>-8.9412700000000012</v>
      </c>
      <c r="W48" s="8">
        <v>-9.1097400000000004</v>
      </c>
      <c r="X48" s="8">
        <v>6.4318400000000002</v>
      </c>
      <c r="Y48" s="8">
        <v>-3.3335500000000002</v>
      </c>
      <c r="Z48" s="8">
        <v>-11.237219999999999</v>
      </c>
      <c r="AA48" s="8">
        <v>-26.772839999999999</v>
      </c>
      <c r="AB48" s="8">
        <v>-15.73670513499</v>
      </c>
      <c r="AC48" s="8">
        <v>-25.995712616168699</v>
      </c>
      <c r="AD48" s="8">
        <v>-1.0377086195756302</v>
      </c>
      <c r="AE48" s="8">
        <v>-31.726571329096</v>
      </c>
      <c r="AF48" s="8">
        <v>-20.625441646014423</v>
      </c>
      <c r="AG48" s="8">
        <v>-14.505944464038231</v>
      </c>
      <c r="AH48" s="8">
        <v>-9.119622605088356</v>
      </c>
      <c r="AI48" s="7"/>
      <c r="AJ48" s="7"/>
      <c r="AK48" s="7"/>
      <c r="AL48" s="7"/>
      <c r="AM48" s="7"/>
      <c r="AN48" s="1"/>
      <c r="AO48" s="1"/>
      <c r="AP48" s="1"/>
      <c r="AQ48" s="1"/>
      <c r="AR48" s="1"/>
      <c r="AS48" s="1"/>
      <c r="AT48" s="1"/>
      <c r="AU48" s="1"/>
      <c r="AV48" s="1"/>
      <c r="AW48" s="1"/>
      <c r="AX48" s="1"/>
      <c r="AY48" s="1"/>
    </row>
    <row r="49" spans="1:1005" ht="15" x14ac:dyDescent="0.25">
      <c r="A49" s="234">
        <f>YampaRiverInflow.TotalOutflow!A49</f>
        <v>46722</v>
      </c>
      <c r="B49" s="215"/>
      <c r="C49" s="207">
        <v>-0.377</v>
      </c>
      <c r="D49" s="219">
        <v>-0.377</v>
      </c>
      <c r="E49" s="8">
        <v>-22.49784</v>
      </c>
      <c r="F49" s="8">
        <v>-4.7581699999999998</v>
      </c>
      <c r="G49" s="8">
        <v>-4.2268999999999997</v>
      </c>
      <c r="H49" s="8">
        <v>-38.098730000000003</v>
      </c>
      <c r="I49" s="8">
        <v>-16.883659999999999</v>
      </c>
      <c r="J49" s="8">
        <v>-19.378550000000001</v>
      </c>
      <c r="K49" s="8">
        <v>-16.600650000000002</v>
      </c>
      <c r="L49" s="8">
        <v>-12.671760000000001</v>
      </c>
      <c r="M49" s="8">
        <v>-11.092700000000001</v>
      </c>
      <c r="N49" s="8">
        <v>-5.9065600000000007</v>
      </c>
      <c r="O49" s="8">
        <v>-11.998950000000001</v>
      </c>
      <c r="P49" s="8">
        <v>-6.2203800000000005</v>
      </c>
      <c r="Q49" s="8">
        <v>5.5469099999999996</v>
      </c>
      <c r="R49" s="8">
        <v>-11.664959999999999</v>
      </c>
      <c r="S49" s="8">
        <v>-10.748290000000001</v>
      </c>
      <c r="T49" s="8">
        <v>-20.60698</v>
      </c>
      <c r="U49" s="8">
        <v>-11.0654</v>
      </c>
      <c r="V49" s="8">
        <v>-24.62893</v>
      </c>
      <c r="W49" s="8">
        <v>-2.98122</v>
      </c>
      <c r="X49" s="8">
        <v>-6.6501599999999996</v>
      </c>
      <c r="Y49" s="8">
        <v>1.63134</v>
      </c>
      <c r="Z49" s="8">
        <v>-9.3967500000000008</v>
      </c>
      <c r="AA49" s="8">
        <v>-13.98915</v>
      </c>
      <c r="AB49" s="8">
        <v>-12.4542512261587</v>
      </c>
      <c r="AC49" s="8">
        <v>-10.8324401513397</v>
      </c>
      <c r="AD49" s="8">
        <v>3.9299975641787799</v>
      </c>
      <c r="AE49" s="8">
        <v>-2.4028572739817102</v>
      </c>
      <c r="AF49" s="8">
        <v>-11.953157158801488</v>
      </c>
      <c r="AG49" s="8">
        <v>-20.113240887616342</v>
      </c>
      <c r="AH49" s="8">
        <v>-17.916438668824515</v>
      </c>
      <c r="AI49" s="7"/>
      <c r="AJ49" s="7"/>
      <c r="AK49" s="7"/>
      <c r="AL49" s="7"/>
      <c r="AM49" s="7"/>
      <c r="AN49" s="1"/>
      <c r="AO49" s="1"/>
      <c r="AP49" s="1"/>
      <c r="AQ49" s="1"/>
      <c r="AR49" s="1"/>
      <c r="AS49" s="1"/>
      <c r="AT49" s="1"/>
      <c r="AU49" s="1"/>
      <c r="AV49" s="1"/>
      <c r="AW49" s="1"/>
      <c r="AX49" s="1"/>
      <c r="AY49" s="1"/>
    </row>
    <row r="50" spans="1:1005" ht="15" x14ac:dyDescent="0.25">
      <c r="A50" s="234">
        <f>YampaRiverInflow.TotalOutflow!A50</f>
        <v>46753</v>
      </c>
      <c r="B50" s="215"/>
      <c r="C50" s="207">
        <v>-10.606999999999999</v>
      </c>
      <c r="D50" s="219">
        <v>-10.606999999999999</v>
      </c>
      <c r="E50" s="8">
        <v>-9.5505300000000002</v>
      </c>
      <c r="F50" s="8">
        <v>-3.0365300000000004</v>
      </c>
      <c r="G50" s="8">
        <v>-13.873520000000001</v>
      </c>
      <c r="H50" s="8">
        <v>-24.659839999999999</v>
      </c>
      <c r="I50" s="8">
        <v>-23.680730000000001</v>
      </c>
      <c r="J50" s="8">
        <v>-10.09286</v>
      </c>
      <c r="K50" s="8">
        <v>1.2478399999999998</v>
      </c>
      <c r="L50" s="8">
        <v>-9.182129999999999</v>
      </c>
      <c r="M50" s="8">
        <v>-8.1827199999999998</v>
      </c>
      <c r="N50" s="8">
        <v>-11.68539</v>
      </c>
      <c r="O50" s="8">
        <v>-0.62502000000000002</v>
      </c>
      <c r="P50" s="8">
        <v>-24.903770000000002</v>
      </c>
      <c r="Q50" s="8">
        <v>-11.795629999999999</v>
      </c>
      <c r="R50" s="8">
        <v>-18.15316</v>
      </c>
      <c r="S50" s="8">
        <v>-15.922499999999999</v>
      </c>
      <c r="T50" s="8">
        <v>-16.109290000000001</v>
      </c>
      <c r="U50" s="8">
        <v>-8.2410300000000003</v>
      </c>
      <c r="V50" s="8">
        <v>-24.003340000000001</v>
      </c>
      <c r="W50" s="8">
        <v>-12.045209999999999</v>
      </c>
      <c r="X50" s="8">
        <v>-7.8899799999999995</v>
      </c>
      <c r="Y50" s="8">
        <v>-22.646060000000002</v>
      </c>
      <c r="Z50" s="8">
        <v>-32.673250000000003</v>
      </c>
      <c r="AA50" s="8">
        <v>-24.1571297449231</v>
      </c>
      <c r="AB50" s="8">
        <v>0.98637802205530201</v>
      </c>
      <c r="AC50" s="8">
        <v>-30.2013865144412</v>
      </c>
      <c r="AD50" s="8">
        <v>-0.95083847050134207</v>
      </c>
      <c r="AE50" s="8">
        <v>-12.716791635963881</v>
      </c>
      <c r="AF50" s="8">
        <v>-5.7794314590614571</v>
      </c>
      <c r="AG50" s="8">
        <v>-12.36787787501088</v>
      </c>
      <c r="AH50" s="8">
        <v>-0.88780962845580191</v>
      </c>
      <c r="AI50" s="7"/>
      <c r="AJ50" s="7"/>
      <c r="AK50" s="7"/>
      <c r="AL50" s="7"/>
      <c r="AM50" s="7"/>
      <c r="AN50" s="1"/>
      <c r="AO50" s="1"/>
      <c r="AP50" s="1"/>
      <c r="AQ50" s="1"/>
      <c r="AR50" s="1"/>
      <c r="AS50" s="1"/>
      <c r="AT50" s="1"/>
      <c r="AU50" s="1"/>
      <c r="AV50" s="1"/>
      <c r="AW50" s="1"/>
      <c r="AX50" s="1"/>
      <c r="AY50" s="1"/>
    </row>
    <row r="51" spans="1:1005" ht="15" x14ac:dyDescent="0.25">
      <c r="A51" s="234">
        <f>YampaRiverInflow.TotalOutflow!A51</f>
        <v>46784</v>
      </c>
      <c r="B51" s="215"/>
      <c r="C51" s="207">
        <v>-15.193</v>
      </c>
      <c r="D51" s="219">
        <v>-15.193</v>
      </c>
      <c r="E51" s="8">
        <v>-4.7783299999999995</v>
      </c>
      <c r="F51" s="8">
        <v>-20.94144</v>
      </c>
      <c r="G51" s="8">
        <v>-17.372900000000001</v>
      </c>
      <c r="H51" s="8">
        <v>14.6288</v>
      </c>
      <c r="I51" s="8">
        <v>-16.739249999999998</v>
      </c>
      <c r="J51" s="8">
        <v>-12.46504</v>
      </c>
      <c r="K51" s="8">
        <v>-9.1210300000000011</v>
      </c>
      <c r="L51" s="8">
        <v>-7.8426999999999998</v>
      </c>
      <c r="M51" s="8">
        <v>-5.5530600000000003</v>
      </c>
      <c r="N51" s="8">
        <v>-10.331049999999999</v>
      </c>
      <c r="O51" s="8">
        <v>-2.1568899999999998</v>
      </c>
      <c r="P51" s="8">
        <v>-9.2535300000000014</v>
      </c>
      <c r="Q51" s="8">
        <v>-8.9076200000000014</v>
      </c>
      <c r="R51" s="8">
        <v>-4.1460799999999995</v>
      </c>
      <c r="S51" s="8">
        <v>-10.053940000000001</v>
      </c>
      <c r="T51" s="8">
        <v>-6.1692600000000004</v>
      </c>
      <c r="U51" s="8">
        <v>-12.2621</v>
      </c>
      <c r="V51" s="8">
        <v>-20.240539999999999</v>
      </c>
      <c r="W51" s="8">
        <v>-13.770149999999999</v>
      </c>
      <c r="X51" s="8">
        <v>-23.709220000000002</v>
      </c>
      <c r="Y51" s="8">
        <v>-9.7715200000000006</v>
      </c>
      <c r="Z51" s="8">
        <v>-22.627830000000003</v>
      </c>
      <c r="AA51" s="8">
        <v>-15.455982647396</v>
      </c>
      <c r="AB51" s="8">
        <v>-5.8749314387434293</v>
      </c>
      <c r="AC51" s="8">
        <v>-8.4656240510355207</v>
      </c>
      <c r="AD51" s="8">
        <v>-4.6766209284448594</v>
      </c>
      <c r="AE51" s="8">
        <v>-22.525036091181075</v>
      </c>
      <c r="AF51" s="8">
        <v>-5.7098542439644264</v>
      </c>
      <c r="AG51" s="8">
        <v>10.151250214067531</v>
      </c>
      <c r="AH51" s="8">
        <v>-8.3571780087885035</v>
      </c>
      <c r="AI51" s="7"/>
      <c r="AJ51" s="7"/>
      <c r="AK51" s="7"/>
      <c r="AL51" s="7"/>
      <c r="AM51" s="7"/>
      <c r="AN51" s="1"/>
      <c r="AO51" s="1"/>
      <c r="AP51" s="1"/>
      <c r="AQ51" s="1"/>
      <c r="AR51" s="1"/>
      <c r="AS51" s="1"/>
      <c r="AT51" s="1"/>
      <c r="AU51" s="1"/>
      <c r="AV51" s="1"/>
      <c r="AW51" s="1"/>
      <c r="AX51" s="1"/>
      <c r="AY51" s="1"/>
    </row>
    <row r="52" spans="1:1005" ht="15" x14ac:dyDescent="0.25">
      <c r="A52" s="234">
        <f>YampaRiverInflow.TotalOutflow!A52</f>
        <v>46813</v>
      </c>
      <c r="B52" s="215"/>
      <c r="C52" s="207">
        <v>-10.866</v>
      </c>
      <c r="D52" s="219">
        <v>-10.866</v>
      </c>
      <c r="E52" s="8">
        <v>-24.585830000000001</v>
      </c>
      <c r="F52" s="8">
        <v>-10.1469</v>
      </c>
      <c r="G52" s="8">
        <v>-24.405729999999998</v>
      </c>
      <c r="H52" s="8">
        <v>-41.61844</v>
      </c>
      <c r="I52" s="8">
        <v>-20.912990000000001</v>
      </c>
      <c r="J52" s="8">
        <v>-15.42376</v>
      </c>
      <c r="K52" s="8">
        <v>-46.979050000000001</v>
      </c>
      <c r="L52" s="8">
        <v>-13.50891</v>
      </c>
      <c r="M52" s="8">
        <v>-9.4484200000000005</v>
      </c>
      <c r="N52" s="8">
        <v>-15.45289</v>
      </c>
      <c r="O52" s="8">
        <v>-14.12349</v>
      </c>
      <c r="P52" s="8">
        <v>-17.224810000000002</v>
      </c>
      <c r="Q52" s="8">
        <v>-18.18402</v>
      </c>
      <c r="R52" s="8">
        <v>-16.42624</v>
      </c>
      <c r="S52" s="8">
        <v>-16.519099999999998</v>
      </c>
      <c r="T52" s="8">
        <v>-21.362770000000001</v>
      </c>
      <c r="U52" s="8">
        <v>-13.940290000000001</v>
      </c>
      <c r="V52" s="8">
        <v>-25.785889999999998</v>
      </c>
      <c r="W52" s="8">
        <v>-13.57385</v>
      </c>
      <c r="X52" s="8">
        <v>-14.951780000000001</v>
      </c>
      <c r="Y52" s="8">
        <v>-24.381869999999999</v>
      </c>
      <c r="Z52" s="8">
        <v>-18.517049999999998</v>
      </c>
      <c r="AA52" s="8">
        <v>-29.967980399044698</v>
      </c>
      <c r="AB52" s="8">
        <v>-3.9186748927238999</v>
      </c>
      <c r="AC52" s="8">
        <v>3.78158654325282</v>
      </c>
      <c r="AD52" s="8">
        <v>-0.165478108417315</v>
      </c>
      <c r="AE52" s="8">
        <v>-33.272751616104074</v>
      </c>
      <c r="AF52" s="8">
        <v>-3.3822040949199934</v>
      </c>
      <c r="AG52" s="8">
        <v>-5.8828062150550702</v>
      </c>
      <c r="AH52" s="8">
        <v>-27.335487086718771</v>
      </c>
      <c r="AI52" s="7"/>
      <c r="AJ52" s="7"/>
      <c r="AK52" s="7"/>
      <c r="AL52" s="7"/>
      <c r="AM52" s="7"/>
      <c r="AN52" s="1"/>
      <c r="AO52" s="1"/>
      <c r="AP52" s="1"/>
      <c r="AQ52" s="1"/>
      <c r="AR52" s="1"/>
      <c r="AS52" s="1"/>
      <c r="AT52" s="1"/>
      <c r="AU52" s="1"/>
      <c r="AV52" s="1"/>
      <c r="AW52" s="1"/>
      <c r="AX52" s="1"/>
      <c r="AY52" s="1"/>
    </row>
    <row r="53" spans="1:1005" ht="15" x14ac:dyDescent="0.25">
      <c r="A53" s="234">
        <f>YampaRiverInflow.TotalOutflow!A53</f>
        <v>46844</v>
      </c>
      <c r="B53" s="215"/>
      <c r="C53" s="207">
        <v>-14.24</v>
      </c>
      <c r="D53" s="219">
        <v>-14.24</v>
      </c>
      <c r="E53" s="8">
        <v>-19.677019999999999</v>
      </c>
      <c r="F53" s="8">
        <v>-31.681180000000001</v>
      </c>
      <c r="G53" s="8">
        <v>-14.10609</v>
      </c>
      <c r="H53" s="8">
        <v>-11.98128</v>
      </c>
      <c r="I53" s="8">
        <v>-22.55518</v>
      </c>
      <c r="J53" s="8">
        <v>58.147940000000006</v>
      </c>
      <c r="K53" s="8">
        <v>-64.754249999999999</v>
      </c>
      <c r="L53" s="8">
        <v>-13.812430000000001</v>
      </c>
      <c r="M53" s="8">
        <v>-19.395679999999999</v>
      </c>
      <c r="N53" s="8">
        <v>-0.58677000000000001</v>
      </c>
      <c r="O53" s="8">
        <v>-20.977029999999999</v>
      </c>
      <c r="P53" s="8">
        <v>-23.67004</v>
      </c>
      <c r="Q53" s="8">
        <v>-22.150279999999999</v>
      </c>
      <c r="R53" s="8">
        <v>-10.326360000000001</v>
      </c>
      <c r="S53" s="8">
        <v>-17.860139999999998</v>
      </c>
      <c r="T53" s="8">
        <v>-21.034770000000002</v>
      </c>
      <c r="U53" s="8">
        <v>-16.89048</v>
      </c>
      <c r="V53" s="8">
        <v>-27.78388</v>
      </c>
      <c r="W53" s="8">
        <v>-24.14518</v>
      </c>
      <c r="X53" s="8">
        <v>-25.381180000000001</v>
      </c>
      <c r="Y53" s="8">
        <v>-22.591699999999999</v>
      </c>
      <c r="Z53" s="8">
        <v>-21.645820000000001</v>
      </c>
      <c r="AA53" s="8">
        <v>-27.296583863680898</v>
      </c>
      <c r="AB53" s="8">
        <v>-6.8666990838692197</v>
      </c>
      <c r="AC53" s="8">
        <v>-4.4101040311918496</v>
      </c>
      <c r="AD53" s="8">
        <v>0.32782876848779102</v>
      </c>
      <c r="AE53" s="8">
        <v>-38.38269309226537</v>
      </c>
      <c r="AF53" s="8">
        <v>-19.157315839774473</v>
      </c>
      <c r="AG53" s="8">
        <v>-15.825731008529852</v>
      </c>
      <c r="AH53" s="8">
        <v>-28.334892742945986</v>
      </c>
      <c r="AI53" s="7"/>
      <c r="AJ53" s="7"/>
      <c r="AK53" s="7"/>
      <c r="AL53" s="7"/>
      <c r="AM53" s="7"/>
      <c r="AN53" s="1"/>
      <c r="AO53" s="1"/>
      <c r="AP53" s="1"/>
      <c r="AQ53" s="1"/>
      <c r="AR53" s="1"/>
      <c r="AS53" s="1"/>
      <c r="AT53" s="1"/>
      <c r="AU53" s="1"/>
      <c r="AV53" s="1"/>
      <c r="AW53" s="1"/>
      <c r="AX53" s="1"/>
      <c r="AY53" s="1"/>
    </row>
    <row r="54" spans="1:1005" ht="15" x14ac:dyDescent="0.25">
      <c r="A54" s="234">
        <f>YampaRiverInflow.TotalOutflow!A54</f>
        <v>46874</v>
      </c>
      <c r="B54" s="215"/>
      <c r="C54" s="207">
        <v>-11.369</v>
      </c>
      <c r="D54" s="219">
        <v>-11.369</v>
      </c>
      <c r="E54" s="8">
        <v>-23.549289999999999</v>
      </c>
      <c r="F54" s="8">
        <v>-4.1466599999999998</v>
      </c>
      <c r="G54" s="8">
        <v>-16.730790000000002</v>
      </c>
      <c r="H54" s="8">
        <v>-20.673770000000001</v>
      </c>
      <c r="I54" s="8">
        <v>-17.359860000000001</v>
      </c>
      <c r="J54" s="8">
        <v>34.052529999999997</v>
      </c>
      <c r="K54" s="8">
        <v>-1.7655699999999999</v>
      </c>
      <c r="L54" s="8">
        <v>-18.956109999999999</v>
      </c>
      <c r="M54" s="8">
        <v>-19.014720000000001</v>
      </c>
      <c r="N54" s="8">
        <v>-30.134370000000001</v>
      </c>
      <c r="O54" s="8">
        <v>-22.792720000000003</v>
      </c>
      <c r="P54" s="8">
        <v>2.1723600000000003</v>
      </c>
      <c r="Q54" s="8">
        <v>-23.229320000000001</v>
      </c>
      <c r="R54" s="8">
        <v>-30.356549999999999</v>
      </c>
      <c r="S54" s="8">
        <v>-13.17548</v>
      </c>
      <c r="T54" s="8">
        <v>-26.73291</v>
      </c>
      <c r="U54" s="8">
        <v>-17.628589999999999</v>
      </c>
      <c r="V54" s="8">
        <v>-22.069290000000002</v>
      </c>
      <c r="W54" s="8">
        <v>-23.365380000000002</v>
      </c>
      <c r="X54" s="8">
        <v>-25.14387</v>
      </c>
      <c r="Y54" s="8">
        <v>-18.31448</v>
      </c>
      <c r="Z54" s="8">
        <v>-13.93942</v>
      </c>
      <c r="AA54" s="8">
        <v>-20.988264455397299</v>
      </c>
      <c r="AB54" s="8">
        <v>-18.6031865575818</v>
      </c>
      <c r="AC54" s="8">
        <v>-16.873532198681101</v>
      </c>
      <c r="AD54" s="8">
        <v>-10.3614585683532</v>
      </c>
      <c r="AE54" s="8">
        <v>-50.887631320712337</v>
      </c>
      <c r="AF54" s="8">
        <v>-30.38728965732949</v>
      </c>
      <c r="AG54" s="8">
        <v>-18.69847368234792</v>
      </c>
      <c r="AH54" s="8">
        <v>-31.340791793071929</v>
      </c>
      <c r="AI54" s="7"/>
      <c r="AJ54" s="7"/>
      <c r="AK54" s="7"/>
      <c r="AL54" s="7"/>
      <c r="AM54" s="7"/>
      <c r="AN54" s="1"/>
      <c r="AO54" s="1"/>
      <c r="AP54" s="1"/>
      <c r="AQ54" s="1"/>
      <c r="AR54" s="1"/>
      <c r="AS54" s="1"/>
      <c r="AT54" s="1"/>
      <c r="AU54" s="1"/>
      <c r="AV54" s="1"/>
      <c r="AW54" s="1"/>
      <c r="AX54" s="1"/>
      <c r="AY54" s="1"/>
    </row>
    <row r="55" spans="1:1005" ht="15" x14ac:dyDescent="0.25">
      <c r="A55" s="234">
        <f>YampaRiverInflow.TotalOutflow!A55</f>
        <v>46905</v>
      </c>
      <c r="B55" s="215"/>
      <c r="C55" s="207">
        <v>-17.395</v>
      </c>
      <c r="D55" s="219">
        <v>-17.395</v>
      </c>
      <c r="E55" s="8">
        <v>-28.16948</v>
      </c>
      <c r="F55" s="8">
        <v>-21.732470000000003</v>
      </c>
      <c r="G55" s="8">
        <v>-7.58514</v>
      </c>
      <c r="H55" s="8">
        <v>-14.68486</v>
      </c>
      <c r="I55" s="8">
        <v>-12.904590000000001</v>
      </c>
      <c r="J55" s="8">
        <v>-17.66553</v>
      </c>
      <c r="K55" s="8">
        <v>-18.500439999999998</v>
      </c>
      <c r="L55" s="8">
        <v>-9.6846800000000002</v>
      </c>
      <c r="M55" s="8">
        <v>-3.0129200000000003</v>
      </c>
      <c r="N55" s="8">
        <v>-10.71584</v>
      </c>
      <c r="O55" s="8">
        <v>-17.712730000000001</v>
      </c>
      <c r="P55" s="8">
        <v>2.1411799999999999</v>
      </c>
      <c r="Q55" s="8">
        <v>-20.19791</v>
      </c>
      <c r="R55" s="8">
        <v>-19.463480000000001</v>
      </c>
      <c r="S55" s="8">
        <v>-14.17783</v>
      </c>
      <c r="T55" s="8">
        <v>-34.892609999999998</v>
      </c>
      <c r="U55" s="8">
        <v>-20.2377</v>
      </c>
      <c r="V55" s="8">
        <v>-30.45213</v>
      </c>
      <c r="W55" s="8">
        <v>-27.64986</v>
      </c>
      <c r="X55" s="8">
        <v>-30.77158</v>
      </c>
      <c r="Y55" s="8">
        <v>-30.150569999999998</v>
      </c>
      <c r="Z55" s="8">
        <v>-27.212169999999997</v>
      </c>
      <c r="AA55" s="8">
        <v>-17.7194681870902</v>
      </c>
      <c r="AB55" s="8">
        <v>-32.379981516299999</v>
      </c>
      <c r="AC55" s="8">
        <v>-23.798866425075097</v>
      </c>
      <c r="AD55" s="8">
        <v>-21.9297904675709</v>
      </c>
      <c r="AE55" s="8">
        <v>-57.58882165966952</v>
      </c>
      <c r="AF55" s="8">
        <v>-30.45201460504726</v>
      </c>
      <c r="AG55" s="8">
        <v>-3.2644045979033853</v>
      </c>
      <c r="AH55" s="8">
        <v>-21.25587500818672</v>
      </c>
      <c r="AI55" s="7"/>
      <c r="AJ55" s="7"/>
      <c r="AK55" s="7"/>
      <c r="AL55" s="7"/>
      <c r="AM55" s="7"/>
      <c r="AN55" s="1"/>
      <c r="AO55" s="1"/>
      <c r="AP55" s="1"/>
      <c r="AQ55" s="1"/>
      <c r="AR55" s="1"/>
      <c r="AS55" s="1"/>
      <c r="AT55" s="1"/>
      <c r="AU55" s="1"/>
      <c r="AV55" s="1"/>
      <c r="AW55" s="1"/>
      <c r="AX55" s="1"/>
      <c r="AY55" s="1"/>
    </row>
    <row r="56" spans="1:1005" ht="15" x14ac:dyDescent="0.25">
      <c r="A56" s="234">
        <f>YampaRiverInflow.TotalOutflow!A56</f>
        <v>46935</v>
      </c>
      <c r="B56" s="215"/>
      <c r="C56" s="207">
        <v>-20.420999999999999</v>
      </c>
      <c r="D56" s="219">
        <v>-20.420999999999999</v>
      </c>
      <c r="E56" s="8">
        <v>-18.928519999999999</v>
      </c>
      <c r="F56" s="8">
        <v>-9.5471299999999992</v>
      </c>
      <c r="G56" s="8">
        <v>-10.268600000000001</v>
      </c>
      <c r="H56" s="8">
        <v>-18.314310000000003</v>
      </c>
      <c r="I56" s="8">
        <v>-15.866149999999999</v>
      </c>
      <c r="J56" s="8">
        <v>-24.552409999999998</v>
      </c>
      <c r="K56" s="8">
        <v>-25.378720000000001</v>
      </c>
      <c r="L56" s="8">
        <v>-17.78331</v>
      </c>
      <c r="M56" s="8">
        <v>-18.8934</v>
      </c>
      <c r="N56" s="8">
        <v>-12.013909999999999</v>
      </c>
      <c r="O56" s="8">
        <v>-14.996409999999999</v>
      </c>
      <c r="P56" s="8">
        <v>2.3123400000000003</v>
      </c>
      <c r="Q56" s="8">
        <v>-19.286709999999999</v>
      </c>
      <c r="R56" s="8">
        <v>-10.45975</v>
      </c>
      <c r="S56" s="8">
        <v>-7.6106699999999998</v>
      </c>
      <c r="T56" s="8">
        <v>-27.08278</v>
      </c>
      <c r="U56" s="8">
        <v>-23.468240000000002</v>
      </c>
      <c r="V56" s="8">
        <v>-21.989319999999999</v>
      </c>
      <c r="W56" s="8">
        <v>-37.216929999999998</v>
      </c>
      <c r="X56" s="8">
        <v>-22.890240000000002</v>
      </c>
      <c r="Y56" s="8">
        <v>-26.678540000000002</v>
      </c>
      <c r="Z56" s="8">
        <v>-37.337760000000003</v>
      </c>
      <c r="AA56" s="8">
        <v>-18.2346613577282</v>
      </c>
      <c r="AB56" s="8">
        <v>-18.848620976413699</v>
      </c>
      <c r="AC56" s="8">
        <v>-23.752590631551499</v>
      </c>
      <c r="AD56" s="8">
        <v>-17.2882505662513</v>
      </c>
      <c r="AE56" s="8">
        <v>-44.694644503792432</v>
      </c>
      <c r="AF56" s="8">
        <v>-40.747534366473715</v>
      </c>
      <c r="AG56" s="8">
        <v>-26.484467621707839</v>
      </c>
      <c r="AH56" s="8">
        <v>-20.874592654772332</v>
      </c>
      <c r="AI56" s="7"/>
      <c r="AJ56" s="7"/>
      <c r="AK56" s="7"/>
      <c r="AL56" s="7"/>
      <c r="AM56" s="7"/>
      <c r="AN56" s="1"/>
      <c r="AO56" s="1"/>
      <c r="AP56" s="1"/>
      <c r="AQ56" s="1"/>
      <c r="AR56" s="1"/>
      <c r="AS56" s="1"/>
      <c r="AT56" s="1"/>
      <c r="AU56" s="1"/>
      <c r="AV56" s="1"/>
      <c r="AW56" s="1"/>
      <c r="AX56" s="1"/>
      <c r="AY56" s="1"/>
    </row>
    <row r="57" spans="1:1005" ht="15" x14ac:dyDescent="0.25">
      <c r="A57" s="234">
        <f>YampaRiverInflow.TotalOutflow!A57</f>
        <v>46966</v>
      </c>
      <c r="B57" s="215"/>
      <c r="C57" s="207">
        <v>-15.3</v>
      </c>
      <c r="D57" s="219">
        <v>-15.3</v>
      </c>
      <c r="E57" s="8">
        <v>-40.249079999999999</v>
      </c>
      <c r="F57" s="8">
        <v>-10.618690000000001</v>
      </c>
      <c r="G57" s="8">
        <v>-1.97844</v>
      </c>
      <c r="H57" s="8">
        <v>-19.845770000000002</v>
      </c>
      <c r="I57" s="8">
        <v>-18.154619999999998</v>
      </c>
      <c r="J57" s="8">
        <v>-19.77272</v>
      </c>
      <c r="K57" s="8">
        <v>-13.17257</v>
      </c>
      <c r="L57" s="8">
        <v>-14.711229999999999</v>
      </c>
      <c r="M57" s="8">
        <v>-8.0491299999999999</v>
      </c>
      <c r="N57" s="8">
        <v>-10.36894</v>
      </c>
      <c r="O57" s="8">
        <v>-12.309370000000001</v>
      </c>
      <c r="P57" s="8">
        <v>3.9439999999999996E-2</v>
      </c>
      <c r="Q57" s="8">
        <v>-13.62011</v>
      </c>
      <c r="R57" s="8">
        <v>-10.787000000000001</v>
      </c>
      <c r="S57" s="8">
        <v>-15.400589999999999</v>
      </c>
      <c r="T57" s="8">
        <v>-19.57723</v>
      </c>
      <c r="U57" s="8">
        <v>-13.29472</v>
      </c>
      <c r="V57" s="8">
        <v>-18.03979</v>
      </c>
      <c r="W57" s="8">
        <v>-23.891169999999999</v>
      </c>
      <c r="X57" s="8">
        <v>-13.515309999999999</v>
      </c>
      <c r="Y57" s="8">
        <v>-23.837299999999999</v>
      </c>
      <c r="Z57" s="8">
        <v>-19.137979999999999</v>
      </c>
      <c r="AA57" s="8">
        <v>-15.5850350841859</v>
      </c>
      <c r="AB57" s="8">
        <v>-20.413870945690398</v>
      </c>
      <c r="AC57" s="8">
        <v>-17.994277469173699</v>
      </c>
      <c r="AD57" s="8">
        <v>-17.687800046524</v>
      </c>
      <c r="AE57" s="8">
        <v>-37.223178765369134</v>
      </c>
      <c r="AF57" s="8">
        <v>-44.692820137564823</v>
      </c>
      <c r="AG57" s="8">
        <v>-6.5048538154775057</v>
      </c>
      <c r="AH57" s="8">
        <v>-28.605911066676502</v>
      </c>
      <c r="AI57" s="7"/>
      <c r="AJ57" s="7"/>
      <c r="AK57" s="7"/>
      <c r="AL57" s="7"/>
      <c r="AM57" s="7"/>
      <c r="AN57" s="1"/>
      <c r="AO57" s="1"/>
      <c r="AP57" s="1"/>
      <c r="AQ57" s="1"/>
      <c r="AR57" s="1"/>
      <c r="AS57" s="1"/>
      <c r="AT57" s="1"/>
      <c r="AU57" s="1"/>
      <c r="AV57" s="1"/>
      <c r="AW57" s="1"/>
      <c r="AX57" s="1"/>
      <c r="AY57" s="1"/>
    </row>
    <row r="58" spans="1:1005" ht="15" x14ac:dyDescent="0.25">
      <c r="A58" s="234">
        <f>YampaRiverInflow.TotalOutflow!A58</f>
        <v>46997</v>
      </c>
      <c r="B58" s="215"/>
      <c r="C58" s="207">
        <v>-4.9690000000000003</v>
      </c>
      <c r="D58" s="219">
        <v>-4.9690000000000003</v>
      </c>
      <c r="E58" s="8">
        <v>1.5638399999999999</v>
      </c>
      <c r="F58" s="8">
        <v>-5.3830900000000002</v>
      </c>
      <c r="G58" s="8">
        <v>0.50452999999999992</v>
      </c>
      <c r="H58" s="8">
        <v>-16.785490000000003</v>
      </c>
      <c r="I58" s="8">
        <v>8.7774400000000004</v>
      </c>
      <c r="J58" s="8">
        <v>-0.65700999999999998</v>
      </c>
      <c r="K58" s="8">
        <v>-5.1176300000000001</v>
      </c>
      <c r="L58" s="8">
        <v>1.31694</v>
      </c>
      <c r="M58" s="8">
        <v>-3.9454199999999999</v>
      </c>
      <c r="N58" s="8">
        <v>2.79942</v>
      </c>
      <c r="O58" s="8">
        <v>-4.3560499999999998</v>
      </c>
      <c r="P58" s="8">
        <v>0.24765999999999999</v>
      </c>
      <c r="Q58" s="8">
        <v>-1.9077999999999999</v>
      </c>
      <c r="R58" s="8">
        <v>1.6536999999999999</v>
      </c>
      <c r="S58" s="8">
        <v>0.45062999999999998</v>
      </c>
      <c r="T58" s="8">
        <v>-4.00359</v>
      </c>
      <c r="U58" s="8">
        <v>-7.8580299999999994</v>
      </c>
      <c r="V58" s="8">
        <v>-6.6565699999999994</v>
      </c>
      <c r="W58" s="8">
        <v>-13.139520000000001</v>
      </c>
      <c r="X58" s="8">
        <v>-7.8235400000000004</v>
      </c>
      <c r="Y58" s="8">
        <v>-17.94941</v>
      </c>
      <c r="Z58" s="8">
        <v>-20.019500000000001</v>
      </c>
      <c r="AA58" s="8">
        <v>-12.5769963398445</v>
      </c>
      <c r="AB58" s="8">
        <v>-12.664930500352801</v>
      </c>
      <c r="AC58" s="8">
        <v>-18.758475648761799</v>
      </c>
      <c r="AD58" s="8">
        <v>-1.27110780709264</v>
      </c>
      <c r="AE58" s="8">
        <v>-33.675139492561513</v>
      </c>
      <c r="AF58" s="8">
        <v>-15.970136704665375</v>
      </c>
      <c r="AG58" s="8">
        <v>4.5429256994443854</v>
      </c>
      <c r="AH58" s="8">
        <v>0.56206851045020045</v>
      </c>
      <c r="AI58" s="7"/>
      <c r="AJ58" s="7"/>
      <c r="AK58" s="7"/>
      <c r="AL58" s="7"/>
      <c r="AM58" s="7"/>
      <c r="AN58" s="1"/>
      <c r="AO58" s="1"/>
      <c r="AP58" s="1"/>
      <c r="AQ58" s="1"/>
      <c r="AR58" s="1"/>
      <c r="AS58" s="1"/>
      <c r="AT58" s="1"/>
      <c r="AU58" s="1"/>
      <c r="AV58" s="1"/>
      <c r="AW58" s="1"/>
      <c r="AX58" s="1"/>
      <c r="AY58" s="1"/>
    </row>
    <row r="59" spans="1:1005" ht="15" x14ac:dyDescent="0.25">
      <c r="A59" s="234">
        <f>YampaRiverInflow.TotalOutflow!A59</f>
        <v>47027</v>
      </c>
      <c r="B59" s="215"/>
      <c r="C59" s="207">
        <v>-8.9060000000000006</v>
      </c>
      <c r="D59" s="219">
        <v>-8.9060000000000006</v>
      </c>
      <c r="E59" s="8">
        <v>-9.5990099999999998</v>
      </c>
      <c r="F59" s="8">
        <v>8.4510100000000001</v>
      </c>
      <c r="G59" s="8">
        <v>5.7720799999999999</v>
      </c>
      <c r="H59" s="8">
        <v>-14.64955</v>
      </c>
      <c r="I59" s="8">
        <v>11.184040000000001</v>
      </c>
      <c r="J59" s="8">
        <v>-2.5218699999999998</v>
      </c>
      <c r="K59" s="8">
        <v>12.298719999999999</v>
      </c>
      <c r="L59" s="8">
        <v>9.1142000000000003</v>
      </c>
      <c r="M59" s="8">
        <v>6.9690500000000002</v>
      </c>
      <c r="N59" s="8">
        <v>17.399669999999997</v>
      </c>
      <c r="O59" s="8">
        <v>17.673249999999999</v>
      </c>
      <c r="P59" s="8">
        <v>19.239099999999997</v>
      </c>
      <c r="Q59" s="8">
        <v>0.14559</v>
      </c>
      <c r="R59" s="8">
        <v>-3.8384399999999999</v>
      </c>
      <c r="S59" s="8">
        <v>-8.0890900000000006</v>
      </c>
      <c r="T59" s="8">
        <v>5.3184499999999995</v>
      </c>
      <c r="U59" s="8">
        <v>6.8723199999999993</v>
      </c>
      <c r="V59" s="8">
        <v>-3.3345599999999997</v>
      </c>
      <c r="W59" s="8">
        <v>-12.937790000000001</v>
      </c>
      <c r="X59" s="8">
        <v>9.3299699999999994</v>
      </c>
      <c r="Y59" s="8">
        <v>-7.6352000000000002</v>
      </c>
      <c r="Z59" s="8">
        <v>-6.9373300000000002</v>
      </c>
      <c r="AA59" s="8">
        <v>-2.2106542585727502</v>
      </c>
      <c r="AB59" s="8">
        <v>-11.5548092057765</v>
      </c>
      <c r="AC59" s="8">
        <v>-24.732557731564899</v>
      </c>
      <c r="AD59" s="8">
        <v>-12.168433580297501</v>
      </c>
      <c r="AE59" s="8">
        <v>-31.92853069592417</v>
      </c>
      <c r="AF59" s="8">
        <v>-8.5193758119119227</v>
      </c>
      <c r="AG59" s="8">
        <v>-12.106017656854398</v>
      </c>
      <c r="AH59" s="8">
        <v>-6.4365668373689244</v>
      </c>
      <c r="AI59" s="7"/>
      <c r="AJ59" s="7"/>
      <c r="AK59" s="7"/>
      <c r="AL59" s="7"/>
      <c r="AM59" s="7"/>
      <c r="AN59" s="1"/>
      <c r="AO59" s="1"/>
      <c r="AP59" s="1"/>
      <c r="AQ59" s="1"/>
      <c r="AR59" s="1"/>
      <c r="AS59" s="1"/>
      <c r="AT59" s="1"/>
      <c r="AU59" s="1"/>
      <c r="AV59" s="1"/>
      <c r="AW59" s="1"/>
      <c r="AX59" s="1"/>
      <c r="AY59" s="1"/>
    </row>
    <row r="60" spans="1:1005" ht="15" x14ac:dyDescent="0.25">
      <c r="A60" s="234">
        <f>YampaRiverInflow.TotalOutflow!A60</f>
        <v>47058</v>
      </c>
      <c r="B60" s="215"/>
      <c r="C60" s="207">
        <v>-14.481</v>
      </c>
      <c r="D60" s="219">
        <v>-14.481</v>
      </c>
      <c r="E60" s="8">
        <v>11.18458</v>
      </c>
      <c r="F60" s="8">
        <v>10.958489999999999</v>
      </c>
      <c r="G60" s="8">
        <v>-3.7692800000000002</v>
      </c>
      <c r="H60" s="8">
        <v>-15.648209999999999</v>
      </c>
      <c r="I60" s="8">
        <v>-0.50287000000000004</v>
      </c>
      <c r="J60" s="8">
        <v>16.895820000000001</v>
      </c>
      <c r="K60" s="8">
        <v>3.5182899999999999</v>
      </c>
      <c r="L60" s="8">
        <v>1.0546900000000001</v>
      </c>
      <c r="M60" s="8">
        <v>1.48285</v>
      </c>
      <c r="N60" s="8">
        <v>-5.3529099999999996</v>
      </c>
      <c r="O60" s="8">
        <v>-22.937849999999997</v>
      </c>
      <c r="P60" s="8">
        <v>17.25741</v>
      </c>
      <c r="Q60" s="8">
        <v>-4.2314999999999996</v>
      </c>
      <c r="R60" s="8">
        <v>-10.30818</v>
      </c>
      <c r="S60" s="8">
        <v>-12.985040000000001</v>
      </c>
      <c r="T60" s="8">
        <v>-26.999580000000002</v>
      </c>
      <c r="U60" s="8">
        <v>-8.9412700000000012</v>
      </c>
      <c r="V60" s="8">
        <v>-9.1097400000000004</v>
      </c>
      <c r="W60" s="8">
        <v>6.4318400000000002</v>
      </c>
      <c r="X60" s="8">
        <v>-3.3335500000000002</v>
      </c>
      <c r="Y60" s="8">
        <v>-11.237219999999999</v>
      </c>
      <c r="Z60" s="8">
        <v>-26.772839999999999</v>
      </c>
      <c r="AA60" s="8">
        <v>-15.73670513499</v>
      </c>
      <c r="AB60" s="8">
        <v>-25.995712616168699</v>
      </c>
      <c r="AC60" s="8">
        <v>-1.0377086195756302</v>
      </c>
      <c r="AD60" s="8">
        <v>-31.726571329096</v>
      </c>
      <c r="AE60" s="8">
        <v>-20.625441646014423</v>
      </c>
      <c r="AF60" s="8">
        <v>-14.505944464038231</v>
      </c>
      <c r="AG60" s="8">
        <v>-9.119622605088356</v>
      </c>
      <c r="AH60" s="8">
        <v>-38.350909631919613</v>
      </c>
      <c r="AI60" s="7"/>
      <c r="AJ60" s="7"/>
      <c r="AK60" s="7"/>
      <c r="AL60" s="7"/>
      <c r="AM60" s="7"/>
      <c r="AN60" s="1"/>
      <c r="AO60" s="1"/>
      <c r="AP60" s="1"/>
      <c r="AQ60" s="1"/>
      <c r="AR60" s="1"/>
      <c r="AS60" s="1"/>
      <c r="AT60" s="1"/>
      <c r="AU60" s="1"/>
      <c r="AV60" s="1"/>
      <c r="AW60" s="1"/>
      <c r="AX60" s="1"/>
      <c r="AY60" s="1"/>
    </row>
    <row r="61" spans="1:1005" ht="15" x14ac:dyDescent="0.25">
      <c r="A61" s="234">
        <f>YampaRiverInflow.TotalOutflow!A61</f>
        <v>47088</v>
      </c>
      <c r="B61" s="215"/>
      <c r="C61" s="207">
        <v>-0.377</v>
      </c>
      <c r="D61" s="219">
        <v>-0.377</v>
      </c>
      <c r="E61" s="8">
        <v>-4.7581699999999998</v>
      </c>
      <c r="F61" s="8">
        <v>-4.2268999999999997</v>
      </c>
      <c r="G61" s="8">
        <v>-38.098730000000003</v>
      </c>
      <c r="H61" s="8">
        <v>-16.883659999999999</v>
      </c>
      <c r="I61" s="8">
        <v>-19.378550000000001</v>
      </c>
      <c r="J61" s="8">
        <v>-16.600650000000002</v>
      </c>
      <c r="K61" s="8">
        <v>-12.671760000000001</v>
      </c>
      <c r="L61" s="8">
        <v>-11.092700000000001</v>
      </c>
      <c r="M61" s="8">
        <v>-5.9065600000000007</v>
      </c>
      <c r="N61" s="8">
        <v>-11.998950000000001</v>
      </c>
      <c r="O61" s="8">
        <v>-6.2203800000000005</v>
      </c>
      <c r="P61" s="8">
        <v>5.5469099999999996</v>
      </c>
      <c r="Q61" s="8">
        <v>-11.664959999999999</v>
      </c>
      <c r="R61" s="8">
        <v>-10.748290000000001</v>
      </c>
      <c r="S61" s="8">
        <v>-20.60698</v>
      </c>
      <c r="T61" s="8">
        <v>-11.0654</v>
      </c>
      <c r="U61" s="8">
        <v>-24.62893</v>
      </c>
      <c r="V61" s="8">
        <v>-2.98122</v>
      </c>
      <c r="W61" s="8">
        <v>-6.6501599999999996</v>
      </c>
      <c r="X61" s="8">
        <v>1.63134</v>
      </c>
      <c r="Y61" s="8">
        <v>-9.3967500000000008</v>
      </c>
      <c r="Z61" s="8">
        <v>-13.98915</v>
      </c>
      <c r="AA61" s="8">
        <v>-12.4542512261587</v>
      </c>
      <c r="AB61" s="8">
        <v>-10.8324401513397</v>
      </c>
      <c r="AC61" s="8">
        <v>3.9299975641787799</v>
      </c>
      <c r="AD61" s="8">
        <v>-2.4028572739817102</v>
      </c>
      <c r="AE61" s="8">
        <v>-11.953157158801488</v>
      </c>
      <c r="AF61" s="8">
        <v>-20.113240887616342</v>
      </c>
      <c r="AG61" s="8">
        <v>-17.916438668824515</v>
      </c>
      <c r="AH61" s="8">
        <v>-22.497844559537995</v>
      </c>
      <c r="AI61" s="7"/>
      <c r="AJ61" s="7"/>
      <c r="AK61" s="7"/>
      <c r="AL61" s="7"/>
      <c r="AM61" s="7"/>
      <c r="AN61" s="1"/>
      <c r="AO61" s="1"/>
      <c r="AP61" s="1"/>
      <c r="AQ61" s="1"/>
      <c r="AR61" s="1"/>
      <c r="AS61" s="1"/>
      <c r="AT61" s="1"/>
      <c r="AU61" s="1"/>
      <c r="AV61" s="1"/>
      <c r="AW61" s="1"/>
      <c r="AX61" s="1"/>
      <c r="AY61" s="1"/>
    </row>
    <row r="62" spans="1:1005" ht="15" x14ac:dyDescent="0.25">
      <c r="A62" s="234">
        <f>YampaRiverInflow.TotalOutflow!A62</f>
        <v>47119</v>
      </c>
      <c r="B62" s="215"/>
      <c r="C62" s="207">
        <v>-10.606999999999999</v>
      </c>
      <c r="D62" s="219">
        <v>-10.606999999999999</v>
      </c>
      <c r="E62" s="8">
        <v>-3.0365300000000004</v>
      </c>
      <c r="F62" s="8">
        <v>-13.873520000000001</v>
      </c>
      <c r="G62" s="8">
        <v>-24.659839999999999</v>
      </c>
      <c r="H62" s="8">
        <v>-23.680730000000001</v>
      </c>
      <c r="I62" s="8">
        <v>-10.09286</v>
      </c>
      <c r="J62" s="8">
        <v>1.2478399999999998</v>
      </c>
      <c r="K62" s="8">
        <v>-9.182129999999999</v>
      </c>
      <c r="L62" s="8">
        <v>-8.1827199999999998</v>
      </c>
      <c r="M62" s="8">
        <v>-11.68539</v>
      </c>
      <c r="N62" s="8">
        <v>-0.62502000000000002</v>
      </c>
      <c r="O62" s="8">
        <v>-24.903770000000002</v>
      </c>
      <c r="P62" s="8">
        <v>-11.795629999999999</v>
      </c>
      <c r="Q62" s="8">
        <v>-18.15316</v>
      </c>
      <c r="R62" s="8">
        <v>-15.922499999999999</v>
      </c>
      <c r="S62" s="8">
        <v>-16.109290000000001</v>
      </c>
      <c r="T62" s="8">
        <v>-8.2410300000000003</v>
      </c>
      <c r="U62" s="8">
        <v>-24.003340000000001</v>
      </c>
      <c r="V62" s="8">
        <v>-12.045209999999999</v>
      </c>
      <c r="W62" s="8">
        <v>-7.8899799999999995</v>
      </c>
      <c r="X62" s="8">
        <v>-22.646060000000002</v>
      </c>
      <c r="Y62" s="8">
        <v>-32.673250000000003</v>
      </c>
      <c r="Z62" s="8">
        <v>-24.1571297449231</v>
      </c>
      <c r="AA62" s="8">
        <v>0.98637802205530201</v>
      </c>
      <c r="AB62" s="8">
        <v>-30.2013865144412</v>
      </c>
      <c r="AC62" s="8">
        <v>-0.95083847050134207</v>
      </c>
      <c r="AD62" s="8">
        <v>-12.716791635963881</v>
      </c>
      <c r="AE62" s="8">
        <v>-5.7794314590614571</v>
      </c>
      <c r="AF62" s="8">
        <v>-12.36787787501088</v>
      </c>
      <c r="AG62" s="8">
        <v>-0.88780962845580191</v>
      </c>
      <c r="AH62" s="8">
        <v>-9.9408927597566183</v>
      </c>
      <c r="AI62" s="7"/>
      <c r="AJ62" s="7"/>
      <c r="AK62" s="7"/>
      <c r="AL62" s="7"/>
      <c r="AM62" s="7"/>
      <c r="AN62" s="1"/>
      <c r="AO62" s="1"/>
      <c r="AP62" s="1"/>
      <c r="AQ62" s="1"/>
      <c r="AR62" s="1"/>
      <c r="AS62" s="1"/>
      <c r="AT62" s="1"/>
      <c r="AU62" s="1"/>
      <c r="AV62" s="1"/>
      <c r="AW62" s="1"/>
      <c r="AX62" s="1"/>
      <c r="AY62" s="1"/>
    </row>
    <row r="63" spans="1:1005" ht="15" x14ac:dyDescent="0.25">
      <c r="A63" s="234">
        <f>YampaRiverInflow.TotalOutflow!A63</f>
        <v>47150</v>
      </c>
      <c r="B63" s="215"/>
      <c r="C63" s="207">
        <v>-15.193</v>
      </c>
      <c r="D63" s="219">
        <v>-15.193</v>
      </c>
      <c r="E63" s="8">
        <v>-20.94144</v>
      </c>
      <c r="F63" s="8">
        <v>-17.372900000000001</v>
      </c>
      <c r="G63" s="8">
        <v>14.6288</v>
      </c>
      <c r="H63" s="8">
        <v>-16.739249999999998</v>
      </c>
      <c r="I63" s="8">
        <v>-12.46504</v>
      </c>
      <c r="J63" s="8">
        <v>-9.1210300000000011</v>
      </c>
      <c r="K63" s="8">
        <v>-7.8426999999999998</v>
      </c>
      <c r="L63" s="8">
        <v>-5.5530600000000003</v>
      </c>
      <c r="M63" s="8">
        <v>-10.331049999999999</v>
      </c>
      <c r="N63" s="8">
        <v>-2.1568899999999998</v>
      </c>
      <c r="O63" s="8">
        <v>-9.2535300000000014</v>
      </c>
      <c r="P63" s="8">
        <v>-8.9076200000000014</v>
      </c>
      <c r="Q63" s="8">
        <v>-4.1460799999999995</v>
      </c>
      <c r="R63" s="8">
        <v>-10.053940000000001</v>
      </c>
      <c r="S63" s="8">
        <v>-6.1692600000000004</v>
      </c>
      <c r="T63" s="8">
        <v>-12.2621</v>
      </c>
      <c r="U63" s="8">
        <v>-20.240539999999999</v>
      </c>
      <c r="V63" s="8">
        <v>-13.770149999999999</v>
      </c>
      <c r="W63" s="8">
        <v>-23.709220000000002</v>
      </c>
      <c r="X63" s="8">
        <v>-9.7715200000000006</v>
      </c>
      <c r="Y63" s="8">
        <v>-22.627830000000003</v>
      </c>
      <c r="Z63" s="8">
        <v>-15.455982647396</v>
      </c>
      <c r="AA63" s="8">
        <v>-5.8749314387434293</v>
      </c>
      <c r="AB63" s="8">
        <v>-8.4656240510355207</v>
      </c>
      <c r="AC63" s="8">
        <v>-4.6766209284448594</v>
      </c>
      <c r="AD63" s="8">
        <v>-22.525036091181075</v>
      </c>
      <c r="AE63" s="8">
        <v>-5.7098542439644264</v>
      </c>
      <c r="AF63" s="8">
        <v>10.151250214067531</v>
      </c>
      <c r="AG63" s="8">
        <v>-8.3571780087885035</v>
      </c>
      <c r="AH63" s="8">
        <v>-5.0554656898924968</v>
      </c>
      <c r="AI63" s="7"/>
      <c r="AJ63" s="7"/>
      <c r="AK63" s="7"/>
      <c r="AL63" s="7"/>
      <c r="AM63" s="7"/>
      <c r="AN63" s="1"/>
      <c r="AO63" s="1"/>
      <c r="AP63" s="1"/>
      <c r="AQ63" s="1"/>
      <c r="AR63" s="1"/>
      <c r="AS63" s="1"/>
      <c r="AT63" s="1"/>
      <c r="AU63" s="1"/>
      <c r="AV63" s="1"/>
      <c r="AW63" s="1"/>
      <c r="AX63" s="1"/>
      <c r="AY63" s="1"/>
    </row>
    <row r="64" spans="1:1005" ht="15" x14ac:dyDescent="0.25">
      <c r="A64" s="234">
        <f>YampaRiverInflow.TotalOutflow!A64</f>
        <v>47178</v>
      </c>
      <c r="B64" s="215"/>
      <c r="C64" s="207">
        <v>-10.866</v>
      </c>
      <c r="D64" s="219">
        <v>-10.866</v>
      </c>
      <c r="E64" s="8">
        <v>-10.1469</v>
      </c>
      <c r="F64" s="8">
        <v>-24.405729999999998</v>
      </c>
      <c r="G64" s="8">
        <v>-41.61844</v>
      </c>
      <c r="H64" s="8">
        <v>-20.912990000000001</v>
      </c>
      <c r="I64" s="8">
        <v>-15.42376</v>
      </c>
      <c r="J64" s="8">
        <v>-46.979050000000001</v>
      </c>
      <c r="K64" s="8">
        <v>-13.50891</v>
      </c>
      <c r="L64" s="8">
        <v>-9.4484200000000005</v>
      </c>
      <c r="M64" s="8">
        <v>-15.45289</v>
      </c>
      <c r="N64" s="8">
        <v>-14.12349</v>
      </c>
      <c r="O64" s="8">
        <v>-17.224810000000002</v>
      </c>
      <c r="P64" s="8">
        <v>-18.18402</v>
      </c>
      <c r="Q64" s="8">
        <v>-16.42624</v>
      </c>
      <c r="R64" s="8">
        <v>-16.519099999999998</v>
      </c>
      <c r="S64" s="8">
        <v>-21.362770000000001</v>
      </c>
      <c r="T64" s="8">
        <v>-13.940290000000001</v>
      </c>
      <c r="U64" s="8">
        <v>-25.785889999999998</v>
      </c>
      <c r="V64" s="8">
        <v>-13.57385</v>
      </c>
      <c r="W64" s="8">
        <v>-14.951780000000001</v>
      </c>
      <c r="X64" s="8">
        <v>-24.381869999999999</v>
      </c>
      <c r="Y64" s="8">
        <v>-18.517049999999998</v>
      </c>
      <c r="Z64" s="8">
        <v>-29.967980399044698</v>
      </c>
      <c r="AA64" s="8">
        <v>-3.9186748927238999</v>
      </c>
      <c r="AB64" s="8">
        <v>3.78158654325282</v>
      </c>
      <c r="AC64" s="8">
        <v>-0.165478108417315</v>
      </c>
      <c r="AD64" s="8">
        <v>-33.272751616104074</v>
      </c>
      <c r="AE64" s="8">
        <v>-3.3822040949199934</v>
      </c>
      <c r="AF64" s="8">
        <v>-5.8828062150550702</v>
      </c>
      <c r="AG64" s="8">
        <v>-27.335487086718771</v>
      </c>
      <c r="AH64" s="8">
        <v>-24.585838939667973</v>
      </c>
      <c r="AI64" s="7"/>
      <c r="AJ64" s="7"/>
      <c r="AK64" s="7"/>
      <c r="AL64" s="7"/>
      <c r="AM64" s="7"/>
      <c r="AN64" s="1"/>
      <c r="AO64" s="1"/>
      <c r="AP64" s="1"/>
      <c r="AQ64" s="1"/>
      <c r="AR64" s="1"/>
      <c r="AS64" s="1"/>
      <c r="AT64" s="1"/>
      <c r="AU64" s="1"/>
      <c r="AV64" s="1"/>
      <c r="AW64" s="1"/>
      <c r="AX64" s="1"/>
      <c r="AY64" s="1"/>
      <c r="ALQ64" t="e">
        <v>#N/A</v>
      </c>
    </row>
    <row r="65" spans="1:1005" ht="15" x14ac:dyDescent="0.25">
      <c r="A65" s="234">
        <f>YampaRiverInflow.TotalOutflow!A65</f>
        <v>47209</v>
      </c>
      <c r="B65" s="215"/>
      <c r="C65" s="207">
        <v>-14.24</v>
      </c>
      <c r="D65" s="219">
        <v>-14.24</v>
      </c>
      <c r="E65" s="8">
        <v>-31.681180000000001</v>
      </c>
      <c r="F65" s="8">
        <v>-14.10609</v>
      </c>
      <c r="G65" s="8">
        <v>-11.98128</v>
      </c>
      <c r="H65" s="8">
        <v>-22.55518</v>
      </c>
      <c r="I65" s="8">
        <v>58.147940000000006</v>
      </c>
      <c r="J65" s="8">
        <v>-64.754249999999999</v>
      </c>
      <c r="K65" s="8">
        <v>-13.812430000000001</v>
      </c>
      <c r="L65" s="8">
        <v>-19.395679999999999</v>
      </c>
      <c r="M65" s="8">
        <v>-0.58677000000000001</v>
      </c>
      <c r="N65" s="8">
        <v>-20.977029999999999</v>
      </c>
      <c r="O65" s="8">
        <v>-23.67004</v>
      </c>
      <c r="P65" s="8">
        <v>-22.150279999999999</v>
      </c>
      <c r="Q65" s="8">
        <v>-10.326360000000001</v>
      </c>
      <c r="R65" s="8">
        <v>-17.860139999999998</v>
      </c>
      <c r="S65" s="8">
        <v>-21.034770000000002</v>
      </c>
      <c r="T65" s="8">
        <v>-16.89048</v>
      </c>
      <c r="U65" s="8">
        <v>-27.78388</v>
      </c>
      <c r="V65" s="8">
        <v>-24.14518</v>
      </c>
      <c r="W65" s="8">
        <v>-25.381180000000001</v>
      </c>
      <c r="X65" s="8">
        <v>-22.591699999999999</v>
      </c>
      <c r="Y65" s="8">
        <v>-21.645820000000001</v>
      </c>
      <c r="Z65" s="8">
        <v>-27.296583863680898</v>
      </c>
      <c r="AA65" s="8">
        <v>-6.8666990838692197</v>
      </c>
      <c r="AB65" s="8">
        <v>-4.4101040311918496</v>
      </c>
      <c r="AC65" s="8">
        <v>0.32782876848779102</v>
      </c>
      <c r="AD65" s="8">
        <v>-38.38269309226537</v>
      </c>
      <c r="AE65" s="8">
        <v>-19.157315839774473</v>
      </c>
      <c r="AF65" s="8">
        <v>-15.825731008529852</v>
      </c>
      <c r="AG65" s="8">
        <v>-28.334892742945986</v>
      </c>
      <c r="AH65" s="8">
        <v>-19.127163128404739</v>
      </c>
      <c r="AI65" s="7"/>
      <c r="AJ65" s="7"/>
      <c r="AK65" s="7"/>
      <c r="AL65" s="7"/>
      <c r="AM65" s="7"/>
      <c r="AN65" s="1"/>
      <c r="AO65" s="1"/>
      <c r="AP65" s="1"/>
      <c r="AQ65" s="1"/>
      <c r="AR65" s="1"/>
      <c r="AS65" s="1"/>
      <c r="AT65" s="1"/>
      <c r="AU65" s="1"/>
      <c r="AV65" s="1"/>
      <c r="AW65" s="1"/>
      <c r="AX65" s="1"/>
      <c r="AY65" s="1"/>
      <c r="ALQ65" t="e">
        <v>#N/A</v>
      </c>
    </row>
    <row r="66" spans="1:1005" ht="15" x14ac:dyDescent="0.25">
      <c r="A66" s="234">
        <f>YampaRiverInflow.TotalOutflow!A66</f>
        <v>47239</v>
      </c>
      <c r="B66" s="215"/>
      <c r="C66" s="207">
        <v>-11.369</v>
      </c>
      <c r="D66" s="219">
        <v>-11.369</v>
      </c>
      <c r="E66" s="8">
        <v>-4.1466599999999998</v>
      </c>
      <c r="F66" s="8">
        <v>-16.730790000000002</v>
      </c>
      <c r="G66" s="8">
        <v>-20.673770000000001</v>
      </c>
      <c r="H66" s="8">
        <v>-17.359860000000001</v>
      </c>
      <c r="I66" s="8">
        <v>34.052529999999997</v>
      </c>
      <c r="J66" s="8">
        <v>-1.7655699999999999</v>
      </c>
      <c r="K66" s="8">
        <v>-18.956109999999999</v>
      </c>
      <c r="L66" s="8">
        <v>-19.014720000000001</v>
      </c>
      <c r="M66" s="8">
        <v>-30.134370000000001</v>
      </c>
      <c r="N66" s="8">
        <v>-22.792720000000003</v>
      </c>
      <c r="O66" s="8">
        <v>2.1723600000000003</v>
      </c>
      <c r="P66" s="8">
        <v>-23.229320000000001</v>
      </c>
      <c r="Q66" s="8">
        <v>-30.356549999999999</v>
      </c>
      <c r="R66" s="8">
        <v>-13.17548</v>
      </c>
      <c r="S66" s="8">
        <v>-26.73291</v>
      </c>
      <c r="T66" s="8">
        <v>-17.628589999999999</v>
      </c>
      <c r="U66" s="8">
        <v>-22.069290000000002</v>
      </c>
      <c r="V66" s="8">
        <v>-23.365380000000002</v>
      </c>
      <c r="W66" s="8">
        <v>-25.14387</v>
      </c>
      <c r="X66" s="8">
        <v>-18.31448</v>
      </c>
      <c r="Y66" s="8">
        <v>-13.93942</v>
      </c>
      <c r="Z66" s="8">
        <v>-20.988264455397299</v>
      </c>
      <c r="AA66" s="8">
        <v>-18.6031865575818</v>
      </c>
      <c r="AB66" s="8">
        <v>-16.873532198681101</v>
      </c>
      <c r="AC66" s="8">
        <v>-10.3614585683532</v>
      </c>
      <c r="AD66" s="8">
        <v>-50.887631320712337</v>
      </c>
      <c r="AE66" s="8">
        <v>-30.38728965732949</v>
      </c>
      <c r="AF66" s="8">
        <v>-18.69847368234792</v>
      </c>
      <c r="AG66" s="8">
        <v>-31.340791793071929</v>
      </c>
      <c r="AH66" s="8">
        <v>-23.149384029334119</v>
      </c>
      <c r="AI66" s="7"/>
      <c r="AJ66" s="7"/>
      <c r="AK66" s="7"/>
      <c r="AL66" s="7"/>
      <c r="AM66" s="7"/>
      <c r="AN66" s="1"/>
      <c r="AO66" s="1"/>
      <c r="AP66" s="1"/>
      <c r="AQ66" s="1"/>
      <c r="AR66" s="1"/>
      <c r="AS66" s="1"/>
      <c r="AT66" s="1"/>
      <c r="AU66" s="1"/>
      <c r="AV66" s="1"/>
      <c r="AW66" s="1"/>
      <c r="AX66" s="1"/>
      <c r="AY66" s="1"/>
      <c r="ALQ66" t="e">
        <v>#N/A</v>
      </c>
    </row>
    <row r="67" spans="1:1005" ht="15" x14ac:dyDescent="0.25">
      <c r="A67" s="234">
        <f>YampaRiverInflow.TotalOutflow!A67</f>
        <v>47270</v>
      </c>
      <c r="B67" s="215"/>
      <c r="C67" s="207">
        <v>-17.395</v>
      </c>
      <c r="D67" s="219">
        <v>-17.395</v>
      </c>
      <c r="E67" s="8">
        <v>-21.732470000000003</v>
      </c>
      <c r="F67" s="8">
        <v>-7.58514</v>
      </c>
      <c r="G67" s="8">
        <v>-14.68486</v>
      </c>
      <c r="H67" s="8">
        <v>-12.904590000000001</v>
      </c>
      <c r="I67" s="8">
        <v>-17.66553</v>
      </c>
      <c r="J67" s="8">
        <v>-18.500439999999998</v>
      </c>
      <c r="K67" s="8">
        <v>-9.6846800000000002</v>
      </c>
      <c r="L67" s="8">
        <v>-3.0129200000000003</v>
      </c>
      <c r="M67" s="8">
        <v>-10.71584</v>
      </c>
      <c r="N67" s="8">
        <v>-17.712730000000001</v>
      </c>
      <c r="O67" s="8">
        <v>2.1411799999999999</v>
      </c>
      <c r="P67" s="8">
        <v>-20.19791</v>
      </c>
      <c r="Q67" s="8">
        <v>-19.463480000000001</v>
      </c>
      <c r="R67" s="8">
        <v>-14.17783</v>
      </c>
      <c r="S67" s="8">
        <v>-34.892609999999998</v>
      </c>
      <c r="T67" s="8">
        <v>-20.2377</v>
      </c>
      <c r="U67" s="8">
        <v>-30.45213</v>
      </c>
      <c r="V67" s="8">
        <v>-27.64986</v>
      </c>
      <c r="W67" s="8">
        <v>-30.77158</v>
      </c>
      <c r="X67" s="8">
        <v>-30.150569999999998</v>
      </c>
      <c r="Y67" s="8">
        <v>-27.212169999999997</v>
      </c>
      <c r="Z67" s="8">
        <v>-17.7194681870902</v>
      </c>
      <c r="AA67" s="8">
        <v>-32.379981516299999</v>
      </c>
      <c r="AB67" s="8">
        <v>-23.798866425075097</v>
      </c>
      <c r="AC67" s="8">
        <v>-21.9297904675709</v>
      </c>
      <c r="AD67" s="8">
        <v>-57.58882165966952</v>
      </c>
      <c r="AE67" s="8">
        <v>-30.45201460504726</v>
      </c>
      <c r="AF67" s="8">
        <v>-3.2644045979033853</v>
      </c>
      <c r="AG67" s="8">
        <v>-21.25587500818672</v>
      </c>
      <c r="AH67" s="8">
        <v>-27.847996348566436</v>
      </c>
      <c r="AI67" s="7"/>
      <c r="AJ67" s="7"/>
      <c r="AK67" s="7"/>
      <c r="AL67" s="7"/>
      <c r="AM67" s="7"/>
      <c r="AN67" s="1"/>
      <c r="AO67" s="1"/>
      <c r="AP67" s="1"/>
      <c r="AQ67" s="1"/>
      <c r="AR67" s="1"/>
      <c r="AS67" s="1"/>
      <c r="AT67" s="1"/>
      <c r="AU67" s="1"/>
      <c r="AV67" s="1"/>
      <c r="AW67" s="1"/>
      <c r="AX67" s="1"/>
      <c r="AY67" s="1"/>
      <c r="ALQ67" t="e">
        <v>#N/A</v>
      </c>
    </row>
    <row r="68" spans="1:1005" ht="15" x14ac:dyDescent="0.25">
      <c r="A68" s="234">
        <f>YampaRiverInflow.TotalOutflow!A68</f>
        <v>47300</v>
      </c>
      <c r="B68" s="215"/>
      <c r="C68" s="207">
        <v>-20.420999999999999</v>
      </c>
      <c r="D68" s="219">
        <v>-20.420999999999999</v>
      </c>
      <c r="E68" s="8">
        <v>-9.5471299999999992</v>
      </c>
      <c r="F68" s="8">
        <v>-10.268600000000001</v>
      </c>
      <c r="G68" s="8">
        <v>-18.314310000000003</v>
      </c>
      <c r="H68" s="8">
        <v>-15.866149999999999</v>
      </c>
      <c r="I68" s="8">
        <v>-24.552409999999998</v>
      </c>
      <c r="J68" s="8">
        <v>-25.378720000000001</v>
      </c>
      <c r="K68" s="8">
        <v>-17.78331</v>
      </c>
      <c r="L68" s="8">
        <v>-18.8934</v>
      </c>
      <c r="M68" s="8">
        <v>-12.013909999999999</v>
      </c>
      <c r="N68" s="8">
        <v>-14.996409999999999</v>
      </c>
      <c r="O68" s="8">
        <v>2.3123400000000003</v>
      </c>
      <c r="P68" s="8">
        <v>-19.286709999999999</v>
      </c>
      <c r="Q68" s="8">
        <v>-10.45975</v>
      </c>
      <c r="R68" s="8">
        <v>-7.6106699999999998</v>
      </c>
      <c r="S68" s="8">
        <v>-27.08278</v>
      </c>
      <c r="T68" s="8">
        <v>-23.468240000000002</v>
      </c>
      <c r="U68" s="8">
        <v>-21.989319999999999</v>
      </c>
      <c r="V68" s="8">
        <v>-37.216929999999998</v>
      </c>
      <c r="W68" s="8">
        <v>-22.890240000000002</v>
      </c>
      <c r="X68" s="8">
        <v>-26.678540000000002</v>
      </c>
      <c r="Y68" s="8">
        <v>-37.337760000000003</v>
      </c>
      <c r="Z68" s="8">
        <v>-18.2346613577282</v>
      </c>
      <c r="AA68" s="8">
        <v>-18.848620976413699</v>
      </c>
      <c r="AB68" s="8">
        <v>-23.752590631551499</v>
      </c>
      <c r="AC68" s="8">
        <v>-17.2882505662513</v>
      </c>
      <c r="AD68" s="8">
        <v>-44.694644503792432</v>
      </c>
      <c r="AE68" s="8">
        <v>-40.747534366473715</v>
      </c>
      <c r="AF68" s="8">
        <v>-26.484467621707839</v>
      </c>
      <c r="AG68" s="8">
        <v>-20.874592654772332</v>
      </c>
      <c r="AH68" s="8">
        <v>-18.911758054829843</v>
      </c>
      <c r="AI68" s="7"/>
      <c r="AJ68" s="7"/>
      <c r="AK68" s="7"/>
      <c r="AL68" s="7"/>
      <c r="AM68" s="7"/>
      <c r="AN68" s="1"/>
      <c r="AO68" s="1"/>
      <c r="AP68" s="1"/>
      <c r="AQ68" s="1"/>
      <c r="AR68" s="1"/>
      <c r="AS68" s="1"/>
      <c r="AT68" s="1"/>
      <c r="AU68" s="1"/>
      <c r="AV68" s="1"/>
      <c r="AW68" s="1"/>
      <c r="AX68" s="1"/>
      <c r="AY68" s="1"/>
      <c r="ALQ68" t="e">
        <v>#N/A</v>
      </c>
    </row>
    <row r="69" spans="1:1005" ht="15" x14ac:dyDescent="0.25">
      <c r="A69" s="234">
        <f>YampaRiverInflow.TotalOutflow!A69</f>
        <v>47331</v>
      </c>
      <c r="B69" s="215"/>
      <c r="C69" s="207">
        <v>-15.3</v>
      </c>
      <c r="D69" s="219">
        <v>-15.3</v>
      </c>
      <c r="E69" s="8">
        <v>-10.618690000000001</v>
      </c>
      <c r="F69" s="8">
        <v>-1.97844</v>
      </c>
      <c r="G69" s="8">
        <v>-19.845770000000002</v>
      </c>
      <c r="H69" s="8">
        <v>-18.154619999999998</v>
      </c>
      <c r="I69" s="8">
        <v>-19.77272</v>
      </c>
      <c r="J69" s="8">
        <v>-13.17257</v>
      </c>
      <c r="K69" s="8">
        <v>-14.711229999999999</v>
      </c>
      <c r="L69" s="8">
        <v>-8.0491299999999999</v>
      </c>
      <c r="M69" s="8">
        <v>-10.36894</v>
      </c>
      <c r="N69" s="8">
        <v>-12.309370000000001</v>
      </c>
      <c r="O69" s="8">
        <v>3.9439999999999996E-2</v>
      </c>
      <c r="P69" s="8">
        <v>-13.62011</v>
      </c>
      <c r="Q69" s="8">
        <v>-10.787000000000001</v>
      </c>
      <c r="R69" s="8">
        <v>-15.400589999999999</v>
      </c>
      <c r="S69" s="8">
        <v>-19.57723</v>
      </c>
      <c r="T69" s="8">
        <v>-13.29472</v>
      </c>
      <c r="U69" s="8">
        <v>-18.03979</v>
      </c>
      <c r="V69" s="8">
        <v>-23.891169999999999</v>
      </c>
      <c r="W69" s="8">
        <v>-13.515309999999999</v>
      </c>
      <c r="X69" s="8">
        <v>-23.837299999999999</v>
      </c>
      <c r="Y69" s="8">
        <v>-19.137979999999999</v>
      </c>
      <c r="Z69" s="8">
        <v>-15.5850350841859</v>
      </c>
      <c r="AA69" s="8">
        <v>-20.413870945690398</v>
      </c>
      <c r="AB69" s="8">
        <v>-17.994277469173699</v>
      </c>
      <c r="AC69" s="8">
        <v>-17.687800046524</v>
      </c>
      <c r="AD69" s="8">
        <v>-37.223178765369134</v>
      </c>
      <c r="AE69" s="8">
        <v>-44.692820137564823</v>
      </c>
      <c r="AF69" s="8">
        <v>-6.5048538154775057</v>
      </c>
      <c r="AG69" s="8">
        <v>-28.605911066676502</v>
      </c>
      <c r="AH69" s="8">
        <v>-39.778208828448705</v>
      </c>
      <c r="AI69" s="7"/>
      <c r="AJ69" s="7"/>
      <c r="AK69" s="7"/>
      <c r="AL69" s="7"/>
      <c r="AM69" s="7"/>
      <c r="AN69" s="1"/>
      <c r="AO69" s="1"/>
      <c r="AP69" s="1"/>
      <c r="AQ69" s="1"/>
      <c r="AR69" s="1"/>
      <c r="AS69" s="1"/>
      <c r="AT69" s="1"/>
      <c r="AU69" s="1"/>
      <c r="AV69" s="1"/>
      <c r="AW69" s="1"/>
      <c r="AX69" s="1"/>
      <c r="AY69" s="1"/>
      <c r="ALQ69" t="e">
        <v>#N/A</v>
      </c>
    </row>
    <row r="70" spans="1:1005" ht="15" x14ac:dyDescent="0.25">
      <c r="A70" s="234">
        <f>YampaRiverInflow.TotalOutflow!A70</f>
        <v>47362</v>
      </c>
      <c r="B70" s="215"/>
      <c r="C70" s="207">
        <v>-4.9690000000000003</v>
      </c>
      <c r="D70" s="219">
        <v>-4.9690000000000003</v>
      </c>
      <c r="E70" s="8">
        <v>-5.3830900000000002</v>
      </c>
      <c r="F70" s="8">
        <v>0.50452999999999992</v>
      </c>
      <c r="G70" s="8">
        <v>-16.785490000000003</v>
      </c>
      <c r="H70" s="8">
        <v>8.7774400000000004</v>
      </c>
      <c r="I70" s="8">
        <v>-0.65700999999999998</v>
      </c>
      <c r="J70" s="8">
        <v>-5.1176300000000001</v>
      </c>
      <c r="K70" s="8">
        <v>1.31694</v>
      </c>
      <c r="L70" s="8">
        <v>-3.9454199999999999</v>
      </c>
      <c r="M70" s="8">
        <v>2.79942</v>
      </c>
      <c r="N70" s="8">
        <v>-4.3560499999999998</v>
      </c>
      <c r="O70" s="8">
        <v>0.24765999999999999</v>
      </c>
      <c r="P70" s="8">
        <v>-1.9077999999999999</v>
      </c>
      <c r="Q70" s="8">
        <v>1.6536999999999999</v>
      </c>
      <c r="R70" s="8">
        <v>0.45062999999999998</v>
      </c>
      <c r="S70" s="8">
        <v>-4.00359</v>
      </c>
      <c r="T70" s="8">
        <v>-7.8580299999999994</v>
      </c>
      <c r="U70" s="8">
        <v>-6.6565699999999994</v>
      </c>
      <c r="V70" s="8">
        <v>-13.139520000000001</v>
      </c>
      <c r="W70" s="8">
        <v>-7.8235400000000004</v>
      </c>
      <c r="X70" s="8">
        <v>-17.94941</v>
      </c>
      <c r="Y70" s="8">
        <v>-20.019500000000001</v>
      </c>
      <c r="Z70" s="8">
        <v>-12.5769963398445</v>
      </c>
      <c r="AA70" s="8">
        <v>-12.664930500352801</v>
      </c>
      <c r="AB70" s="8">
        <v>-18.758475648761799</v>
      </c>
      <c r="AC70" s="8">
        <v>-1.27110780709264</v>
      </c>
      <c r="AD70" s="8">
        <v>-33.675139492561513</v>
      </c>
      <c r="AE70" s="8">
        <v>-15.970136704665375</v>
      </c>
      <c r="AF70" s="8">
        <v>4.5429256994443854</v>
      </c>
      <c r="AG70" s="8">
        <v>0.56206851045020045</v>
      </c>
      <c r="AH70" s="8">
        <v>1.8332277344634889</v>
      </c>
      <c r="AI70" s="7"/>
      <c r="AJ70" s="7"/>
      <c r="AK70" s="7"/>
      <c r="AL70" s="7"/>
      <c r="AM70" s="7"/>
      <c r="AN70" s="1"/>
      <c r="AO70" s="1"/>
      <c r="AP70" s="1"/>
      <c r="AQ70" s="1"/>
      <c r="AR70" s="1"/>
      <c r="AS70" s="1"/>
      <c r="AT70" s="1"/>
      <c r="AU70" s="1"/>
      <c r="AV70" s="1"/>
      <c r="AW70" s="1"/>
      <c r="AX70" s="1"/>
      <c r="AY70" s="1"/>
      <c r="ALQ70" t="e">
        <v>#N/A</v>
      </c>
    </row>
    <row r="71" spans="1:1005" ht="15" x14ac:dyDescent="0.25">
      <c r="A71" s="234"/>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25">
      <c r="A72" s="234"/>
      <c r="B72" s="214"/>
      <c r="C72" s="204"/>
      <c r="D72" s="210"/>
      <c r="AI72" s="8"/>
      <c r="AJ72" s="8"/>
      <c r="AK72" s="8"/>
      <c r="AL72" s="8"/>
      <c r="AM72" s="8"/>
      <c r="ALQ72" t="e">
        <v>#N/A</v>
      </c>
    </row>
    <row r="73" spans="1:1005" ht="12.75" customHeight="1" x14ac:dyDescent="0.25">
      <c r="A73" s="234"/>
      <c r="B73" s="214"/>
      <c r="C73" s="204"/>
      <c r="D73" s="210"/>
      <c r="E73" s="8"/>
      <c r="AI73" s="8"/>
      <c r="AJ73" s="8"/>
      <c r="AK73" s="8"/>
      <c r="AL73" s="8"/>
      <c r="AM73" s="8"/>
    </row>
    <row r="74" spans="1:1005" ht="12.75" customHeight="1" x14ac:dyDescent="0.25">
      <c r="A74" s="234"/>
      <c r="B74" s="214"/>
      <c r="C74" s="204"/>
      <c r="D74" s="210"/>
      <c r="AI74" s="8"/>
      <c r="AJ74" s="8"/>
      <c r="AK74" s="8"/>
      <c r="AL74" s="8"/>
      <c r="AM74" s="8"/>
    </row>
    <row r="75" spans="1:1005" ht="12.75" customHeight="1" x14ac:dyDescent="0.25">
      <c r="A75" s="234"/>
      <c r="B75" s="214"/>
      <c r="C75" s="204"/>
      <c r="D75" s="210"/>
      <c r="AI75" s="8"/>
      <c r="AJ75" s="8"/>
      <c r="AK75" s="8"/>
      <c r="AL75" s="8"/>
      <c r="AM75" s="8"/>
    </row>
    <row r="76" spans="1:1005" ht="12.75" customHeight="1" x14ac:dyDescent="0.25">
      <c r="A76" s="234"/>
      <c r="B76" s="214"/>
      <c r="C76" s="204"/>
      <c r="D76" s="210"/>
      <c r="AI76" s="8"/>
      <c r="AJ76" s="8"/>
      <c r="AK76" s="8"/>
      <c r="AL76" s="8"/>
      <c r="AM76" s="8"/>
    </row>
    <row r="77" spans="1:1005" ht="12.75" customHeight="1" x14ac:dyDescent="0.25">
      <c r="A77" s="234"/>
      <c r="B77" s="214"/>
      <c r="C77" s="204"/>
      <c r="D77" s="210"/>
      <c r="AI77" s="8"/>
      <c r="AJ77" s="8"/>
      <c r="AK77" s="8"/>
      <c r="AL77" s="8"/>
      <c r="AM77" s="8"/>
    </row>
    <row r="78" spans="1:1005" ht="12.75" customHeight="1" x14ac:dyDescent="0.25">
      <c r="A78" s="234"/>
      <c r="B78" s="214"/>
      <c r="C78" s="204"/>
      <c r="D78" s="210"/>
      <c r="AI78" s="8"/>
      <c r="AJ78" s="8"/>
      <c r="AK78" s="8"/>
      <c r="AL78" s="8"/>
      <c r="AM78" s="8"/>
    </row>
    <row r="79" spans="1:1005" ht="12.75" customHeight="1" x14ac:dyDescent="0.25">
      <c r="A79" s="234"/>
      <c r="B79" s="214"/>
      <c r="C79" s="204"/>
      <c r="D79" s="210"/>
    </row>
    <row r="80" spans="1:1005" ht="12.75" customHeight="1" x14ac:dyDescent="0.25">
      <c r="A80" s="234"/>
      <c r="B80" s="214"/>
      <c r="C80" s="204"/>
      <c r="D80" s="210"/>
    </row>
    <row r="81" spans="1:4" ht="12.75" customHeight="1" x14ac:dyDescent="0.25">
      <c r="A81" s="234"/>
      <c r="B81" s="214"/>
      <c r="C81" s="204"/>
      <c r="D81" s="210"/>
    </row>
    <row r="82" spans="1:4" ht="12.75" customHeight="1" x14ac:dyDescent="0.25">
      <c r="A82" s="234"/>
      <c r="B82" s="214"/>
      <c r="C82" s="204"/>
      <c r="D82" s="210"/>
    </row>
    <row r="83" spans="1:4" ht="12.75" customHeight="1" x14ac:dyDescent="0.25">
      <c r="A83" s="234"/>
      <c r="B83" s="214"/>
      <c r="C83" s="204"/>
      <c r="D83" s="210"/>
    </row>
    <row r="84" spans="1:4" ht="12.75" customHeight="1" x14ac:dyDescent="0.25">
      <c r="A84" s="234"/>
      <c r="B84" s="214"/>
      <c r="C84" s="204"/>
      <c r="D84" s="210"/>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7109375" defaultRowHeight="12.75" customHeight="1" x14ac:dyDescent="0.25"/>
  <cols>
    <col min="1" max="2" width="9.28515625" customWidth="1"/>
    <col min="3" max="3" width="9.7109375" bestFit="1" customWidth="1"/>
    <col min="4" max="54" width="9.28515625" customWidth="1"/>
  </cols>
  <sheetData>
    <row r="1" spans="1:51" ht="15" x14ac:dyDescent="0.25">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51" ht="15" x14ac:dyDescent="0.25">
      <c r="A2" s="99" t="s">
        <v>176</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c r="AS2" s="2"/>
    </row>
    <row r="3" spans="1:51" ht="15" x14ac:dyDescent="0.25">
      <c r="A3" s="101" t="str">
        <f>A2&amp;"_"&amp;"Time"</f>
        <v>PkrToImp_In_Time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c r="AS3" s="2"/>
    </row>
    <row r="4" spans="1:51" ht="15" x14ac:dyDescent="0.25">
      <c r="A4" s="103">
        <f>YampaRiverInflow.TotalOutflow!A4</f>
        <v>45352</v>
      </c>
      <c r="B4" s="224"/>
      <c r="C4" s="225">
        <v>-41.313000000000002</v>
      </c>
      <c r="D4" s="233">
        <v>-41.313000000000002</v>
      </c>
      <c r="E4" s="8">
        <f ca="1">INDEX(INDIRECT("PkrToImp_"&amp;E$2+YEAR($A4)-YEAR($A$4)),MONTH($A4))/1000</f>
        <v>-34.947000000000003</v>
      </c>
      <c r="F4" s="8">
        <f t="shared" ref="F4:AH12" ca="1" si="0">INDEX(INDIRECT("PkrToImp_"&amp;F$2+YEAR($A4)-YEAR($A$4)),MONTH($A4))/1000</f>
        <v>-9.4451399999999985</v>
      </c>
      <c r="G4" s="8">
        <f t="shared" ca="1" si="0"/>
        <v>-51.122900000000001</v>
      </c>
      <c r="H4" s="8">
        <f t="shared" ca="1" si="0"/>
        <v>-40.1935</v>
      </c>
      <c r="I4" s="8">
        <f t="shared" ca="1" si="0"/>
        <v>-34.902000000000001</v>
      </c>
      <c r="J4" s="8">
        <f t="shared" ca="1" si="0"/>
        <v>-96.0959</v>
      </c>
      <c r="K4" s="8">
        <f t="shared" ca="1" si="0"/>
        <v>-38.881300000000003</v>
      </c>
      <c r="L4" s="8">
        <f t="shared" ca="1" si="0"/>
        <v>-9.1832499999999992</v>
      </c>
      <c r="M4" s="8">
        <f t="shared" ca="1" si="0"/>
        <v>-13.1533</v>
      </c>
      <c r="N4" s="8">
        <f t="shared" ca="1" si="0"/>
        <v>-27.913900000000002</v>
      </c>
      <c r="O4" s="8">
        <f t="shared" ca="1" si="0"/>
        <v>-37.945300000000003</v>
      </c>
      <c r="P4" s="8">
        <f t="shared" ca="1" si="0"/>
        <v>-37.232500000000002</v>
      </c>
      <c r="Q4" s="8">
        <f t="shared" ca="1" si="0"/>
        <v>-84.1511</v>
      </c>
      <c r="R4" s="8">
        <f t="shared" ca="1" si="0"/>
        <v>-52.822800000000001</v>
      </c>
      <c r="S4" s="8">
        <f t="shared" ca="1" si="0"/>
        <v>-62.375399999999999</v>
      </c>
      <c r="T4" s="8">
        <f t="shared" ca="1" si="0"/>
        <v>-22.7028</v>
      </c>
      <c r="U4" s="8">
        <f t="shared" ca="1" si="0"/>
        <v>-24.410799999999998</v>
      </c>
      <c r="V4" s="8">
        <f t="shared" ca="1" si="0"/>
        <v>-35.779199999999996</v>
      </c>
      <c r="W4" s="8">
        <f t="shared" ca="1" si="0"/>
        <v>-52.189599999999999</v>
      </c>
      <c r="X4" s="8">
        <f t="shared" ca="1" si="0"/>
        <v>-44.594099999999997</v>
      </c>
      <c r="Y4" s="8">
        <f t="shared" ca="1" si="0"/>
        <v>-46.276900000000005</v>
      </c>
      <c r="Z4" s="8">
        <f t="shared" ca="1" si="0"/>
        <v>-41.1785</v>
      </c>
      <c r="AA4" s="8">
        <f t="shared" ca="1" si="0"/>
        <v>-54.098800000000004</v>
      </c>
      <c r="AB4" s="8">
        <f t="shared" ca="1" si="0"/>
        <v>-94.38669999999999</v>
      </c>
      <c r="AC4" s="8">
        <f t="shared" ca="1" si="0"/>
        <v>-68.116</v>
      </c>
      <c r="AD4" s="8">
        <f t="shared" ca="1" si="0"/>
        <v>-21.329699999999999</v>
      </c>
      <c r="AE4" s="8">
        <f t="shared" ca="1" si="0"/>
        <v>-45.133600000000001</v>
      </c>
      <c r="AF4" s="8">
        <f t="shared" ca="1" si="0"/>
        <v>-41.103999999999999</v>
      </c>
      <c r="AG4" s="8">
        <f t="shared" ca="1" si="0"/>
        <v>-52.287500000000001</v>
      </c>
      <c r="AH4" s="8">
        <f t="shared" ca="1" si="0"/>
        <v>-39.996499999999997</v>
      </c>
      <c r="AI4" s="8"/>
      <c r="AJ4" s="8"/>
      <c r="AK4" s="8"/>
      <c r="AL4" s="8"/>
      <c r="AM4" s="8"/>
      <c r="AN4" s="1"/>
      <c r="AO4" s="1"/>
      <c r="AP4" s="1"/>
      <c r="AQ4" s="1"/>
      <c r="AR4" s="1"/>
      <c r="AS4" s="1"/>
      <c r="AT4" s="1"/>
      <c r="AU4" s="1"/>
      <c r="AV4" s="1"/>
      <c r="AW4" s="1"/>
      <c r="AX4" s="1"/>
      <c r="AY4" s="1"/>
    </row>
    <row r="5" spans="1:51" ht="15" x14ac:dyDescent="0.25">
      <c r="A5" s="103">
        <f>YampaRiverInflow.TotalOutflow!A5</f>
        <v>45383</v>
      </c>
      <c r="B5" s="215"/>
      <c r="C5" s="207">
        <v>-46.276000000000003</v>
      </c>
      <c r="D5" s="219">
        <v>-46.276000000000003</v>
      </c>
      <c r="E5" s="8">
        <v>-59.116</v>
      </c>
      <c r="F5" s="8">
        <v>-58.070099999999996</v>
      </c>
      <c r="G5" s="8">
        <v>-46.224299999999999</v>
      </c>
      <c r="H5" s="8">
        <v>-45.231099999999998</v>
      </c>
      <c r="I5" s="8">
        <v>-21.337199999999999</v>
      </c>
      <c r="J5" s="8">
        <v>-46.392000000000003</v>
      </c>
      <c r="K5" s="8">
        <v>-46.931699999999999</v>
      </c>
      <c r="L5" s="8">
        <v>-10.3939</v>
      </c>
      <c r="M5" s="8">
        <v>-22.183299999999999</v>
      </c>
      <c r="N5" s="8">
        <v>-50.360900000000001</v>
      </c>
      <c r="O5" s="8">
        <v>-34.244300000000003</v>
      </c>
      <c r="P5" s="8">
        <v>-28.298599999999997</v>
      </c>
      <c r="Q5" s="8">
        <v>-23.056999999999999</v>
      </c>
      <c r="R5" s="8">
        <v>-23.6526</v>
      </c>
      <c r="S5" s="8">
        <v>-18.731300000000001</v>
      </c>
      <c r="T5" s="8">
        <v>-34.493000000000002</v>
      </c>
      <c r="U5" s="8">
        <v>-34.719099999999997</v>
      </c>
      <c r="V5" s="8">
        <v>-39.354300000000002</v>
      </c>
      <c r="W5" s="8">
        <v>-36.816499999999998</v>
      </c>
      <c r="X5" s="8">
        <v>-31.096499999999999</v>
      </c>
      <c r="Y5" s="8">
        <v>-26.820700000000002</v>
      </c>
      <c r="Z5" s="8">
        <v>-39.596599999999995</v>
      </c>
      <c r="AA5" s="8">
        <v>-38.490600000000001</v>
      </c>
      <c r="AB5" s="8">
        <v>-7.4329700000000001</v>
      </c>
      <c r="AC5" s="8">
        <v>-6.8644499999999997</v>
      </c>
      <c r="AD5" s="8">
        <v>-16.915599999999998</v>
      </c>
      <c r="AE5" s="8">
        <v>-37.536199999999994</v>
      </c>
      <c r="AF5" s="8">
        <v>-51.6753</v>
      </c>
      <c r="AG5" s="8">
        <v>-49.0565</v>
      </c>
      <c r="AH5" s="8">
        <v>3.8323470000000004</v>
      </c>
      <c r="AI5" s="7"/>
      <c r="AJ5" s="7"/>
      <c r="AK5" s="7"/>
      <c r="AL5" s="7"/>
      <c r="AM5" s="7"/>
      <c r="AN5" s="1"/>
      <c r="AO5" s="1"/>
      <c r="AP5" s="1"/>
      <c r="AQ5" s="1"/>
      <c r="AR5" s="1"/>
      <c r="AS5" s="1"/>
      <c r="AT5" s="1"/>
      <c r="AU5" s="1"/>
      <c r="AV5" s="1"/>
      <c r="AW5" s="1"/>
      <c r="AX5" s="1"/>
      <c r="AY5" s="1"/>
    </row>
    <row r="6" spans="1:51" ht="15" x14ac:dyDescent="0.25">
      <c r="A6" s="103">
        <f>YampaRiverInflow.TotalOutflow!A6</f>
        <v>45413</v>
      </c>
      <c r="B6" s="215"/>
      <c r="C6" s="207">
        <v>-44.006</v>
      </c>
      <c r="D6" s="219">
        <v>-44.006</v>
      </c>
      <c r="E6" s="8">
        <v>-19.012</v>
      </c>
      <c r="F6" s="8">
        <v>-19.098700000000001</v>
      </c>
      <c r="G6" s="8">
        <v>-31.252700000000001</v>
      </c>
      <c r="H6" s="8">
        <v>-147.96199999999999</v>
      </c>
      <c r="I6" s="8">
        <v>-29.909500000000001</v>
      </c>
      <c r="J6" s="8">
        <v>-28.129300000000001</v>
      </c>
      <c r="K6" s="8">
        <v>-49.9146</v>
      </c>
      <c r="L6" s="8">
        <v>-34.603400000000001</v>
      </c>
      <c r="M6" s="8">
        <v>-27.749099999999999</v>
      </c>
      <c r="N6" s="8">
        <v>-15.6434</v>
      </c>
      <c r="O6" s="8">
        <v>-26.480900000000002</v>
      </c>
      <c r="P6" s="8">
        <v>-13.461499999999999</v>
      </c>
      <c r="Q6" s="8">
        <v>-3.12216</v>
      </c>
      <c r="R6" s="8">
        <v>-37.49</v>
      </c>
      <c r="S6" s="8">
        <v>-28.581900000000001</v>
      </c>
      <c r="T6" s="8">
        <v>-34.988099999999996</v>
      </c>
      <c r="U6" s="8">
        <v>-27.610599999999998</v>
      </c>
      <c r="V6" s="8">
        <v>-13.771700000000001</v>
      </c>
      <c r="W6" s="8">
        <v>-19.453499999999998</v>
      </c>
      <c r="X6" s="8">
        <v>-43.834099999999999</v>
      </c>
      <c r="Y6" s="8">
        <v>-36.948999999999998</v>
      </c>
      <c r="Z6" s="8">
        <v>-18.708599999999997</v>
      </c>
      <c r="AA6" s="8">
        <v>-25.398700000000002</v>
      </c>
      <c r="AB6" s="8">
        <v>-18.684200000000001</v>
      </c>
      <c r="AC6" s="8">
        <v>-10.974200000000002</v>
      </c>
      <c r="AD6" s="8">
        <v>-34.367400000000004</v>
      </c>
      <c r="AE6" s="8">
        <v>-27.658300000000001</v>
      </c>
      <c r="AF6" s="8">
        <v>-22.264099999999999</v>
      </c>
      <c r="AG6" s="8">
        <v>-16.6996</v>
      </c>
      <c r="AH6" s="8">
        <v>-67.282200000000003</v>
      </c>
      <c r="AI6" s="7"/>
      <c r="AJ6" s="7"/>
      <c r="AK6" s="7"/>
      <c r="AL6" s="7"/>
      <c r="AM6" s="7"/>
      <c r="AN6" s="1"/>
      <c r="AO6" s="1"/>
      <c r="AP6" s="1"/>
      <c r="AQ6" s="1"/>
      <c r="AR6" s="1"/>
      <c r="AS6" s="1"/>
      <c r="AT6" s="1"/>
      <c r="AU6" s="1"/>
      <c r="AV6" s="1"/>
      <c r="AW6" s="1"/>
      <c r="AX6" s="1"/>
      <c r="AY6" s="1"/>
    </row>
    <row r="7" spans="1:51" ht="15" x14ac:dyDescent="0.25">
      <c r="A7" s="103">
        <f>YampaRiverInflow.TotalOutflow!A7</f>
        <v>45444</v>
      </c>
      <c r="B7" s="215"/>
      <c r="C7" s="207">
        <v>-38.847000000000001</v>
      </c>
      <c r="D7" s="219">
        <v>-38.847000000000001</v>
      </c>
      <c r="E7" s="8">
        <v>-57.844000000000001</v>
      </c>
      <c r="F7" s="8">
        <v>-49.321300000000001</v>
      </c>
      <c r="G7" s="8">
        <v>-51.9298</v>
      </c>
      <c r="H7" s="8">
        <v>-183.62299999999999</v>
      </c>
      <c r="I7" s="8">
        <v>-63.558300000000003</v>
      </c>
      <c r="J7" s="8">
        <v>-43.443300000000001</v>
      </c>
      <c r="K7" s="8">
        <v>-78.712100000000007</v>
      </c>
      <c r="L7" s="8">
        <v>-44.4283</v>
      </c>
      <c r="M7" s="8">
        <v>-46.623400000000004</v>
      </c>
      <c r="N7" s="8">
        <v>-26.48</v>
      </c>
      <c r="O7" s="8">
        <v>-49.249099999999999</v>
      </c>
      <c r="P7" s="8">
        <v>-37.820300000000003</v>
      </c>
      <c r="Q7" s="8">
        <v>-37.123800000000003</v>
      </c>
      <c r="R7" s="8">
        <v>-46.805699999999995</v>
      </c>
      <c r="S7" s="8">
        <v>-42.2714</v>
      </c>
      <c r="T7" s="8">
        <v>-36.915500000000002</v>
      </c>
      <c r="U7" s="8">
        <v>-53.137800000000006</v>
      </c>
      <c r="V7" s="8">
        <v>-64.9482</v>
      </c>
      <c r="W7" s="8">
        <v>-25.7806</v>
      </c>
      <c r="X7" s="8">
        <v>-34.943199999999997</v>
      </c>
      <c r="Y7" s="8">
        <v>-51.296099999999996</v>
      </c>
      <c r="Z7" s="8">
        <v>-57.331800000000001</v>
      </c>
      <c r="AA7" s="8">
        <v>-54.558199999999999</v>
      </c>
      <c r="AB7" s="8">
        <v>-68.587000000000003</v>
      </c>
      <c r="AC7" s="8">
        <v>-37.685099999999998</v>
      </c>
      <c r="AD7" s="8">
        <v>-32.256500000000003</v>
      </c>
      <c r="AE7" s="8">
        <v>-52.228699999999996</v>
      </c>
      <c r="AF7" s="8">
        <v>-55.433399999999999</v>
      </c>
      <c r="AG7" s="8">
        <v>-50.623800000000003</v>
      </c>
      <c r="AH7" s="8">
        <v>-49.755000000000003</v>
      </c>
      <c r="AI7" s="7"/>
      <c r="AJ7" s="7"/>
      <c r="AK7" s="7"/>
      <c r="AL7" s="7"/>
      <c r="AM7" s="7"/>
      <c r="AN7" s="1"/>
      <c r="AO7" s="1"/>
      <c r="AP7" s="1"/>
      <c r="AQ7" s="1"/>
      <c r="AR7" s="1"/>
      <c r="AS7" s="1"/>
      <c r="AT7" s="1"/>
      <c r="AU7" s="1"/>
      <c r="AV7" s="1"/>
      <c r="AW7" s="1"/>
      <c r="AX7" s="1"/>
      <c r="AY7" s="1"/>
    </row>
    <row r="8" spans="1:51" ht="15" x14ac:dyDescent="0.25">
      <c r="A8" s="103">
        <f>YampaRiverInflow.TotalOutflow!A8</f>
        <v>45474</v>
      </c>
      <c r="B8" s="215"/>
      <c r="C8" s="207">
        <v>-28.559000000000001</v>
      </c>
      <c r="D8" s="219">
        <v>-28.559000000000001</v>
      </c>
      <c r="E8" s="8">
        <v>-48.3</v>
      </c>
      <c r="F8" s="8">
        <v>-25.503700000000002</v>
      </c>
      <c r="G8" s="8">
        <v>-48.567099999999996</v>
      </c>
      <c r="H8" s="8">
        <v>-182.99199999999999</v>
      </c>
      <c r="I8" s="8">
        <v>-65.305999999999997</v>
      </c>
      <c r="J8" s="8">
        <v>-37.942</v>
      </c>
      <c r="K8" s="8">
        <v>-73.786799999999999</v>
      </c>
      <c r="L8" s="8">
        <v>-40.766500000000001</v>
      </c>
      <c r="M8" s="8">
        <v>-6.4570799999999995</v>
      </c>
      <c r="N8" s="8">
        <v>-40.478199999999994</v>
      </c>
      <c r="O8" s="8">
        <v>-35.347099999999998</v>
      </c>
      <c r="P8" s="8">
        <v>-30.984200000000001</v>
      </c>
      <c r="Q8" s="8">
        <v>-12.644399999999999</v>
      </c>
      <c r="R8" s="8">
        <v>-15.251700000000001</v>
      </c>
      <c r="S8" s="8">
        <v>-52.766100000000002</v>
      </c>
      <c r="T8" s="8">
        <v>-45.935900000000004</v>
      </c>
      <c r="U8" s="8">
        <v>-47.300400000000003</v>
      </c>
      <c r="V8" s="8">
        <v>-39.221400000000003</v>
      </c>
      <c r="W8" s="8">
        <v>-35.222799999999999</v>
      </c>
      <c r="X8" s="8">
        <v>-42.721499999999999</v>
      </c>
      <c r="Y8" s="8">
        <v>-48.900100000000002</v>
      </c>
      <c r="Z8" s="8">
        <v>-17.8947</v>
      </c>
      <c r="AA8" s="8">
        <v>-23.696200000000001</v>
      </c>
      <c r="AB8" s="8">
        <v>-7.1829000000000001</v>
      </c>
      <c r="AC8" s="8">
        <v>-15.904399999999999</v>
      </c>
      <c r="AD8" s="8">
        <v>-28.589599999999997</v>
      </c>
      <c r="AE8" s="8">
        <v>-43.727499999999999</v>
      </c>
      <c r="AF8" s="8">
        <v>-35.582300000000004</v>
      </c>
      <c r="AG8" s="8">
        <v>-30.575500000000002</v>
      </c>
      <c r="AH8" s="8">
        <v>-37.180800000000005</v>
      </c>
      <c r="AI8" s="7"/>
      <c r="AJ8" s="7"/>
      <c r="AK8" s="7"/>
      <c r="AL8" s="7"/>
      <c r="AM8" s="7"/>
      <c r="AN8" s="1"/>
      <c r="AO8" s="1"/>
      <c r="AP8" s="1"/>
      <c r="AQ8" s="1"/>
      <c r="AR8" s="1"/>
      <c r="AS8" s="1"/>
      <c r="AT8" s="1"/>
      <c r="AU8" s="1"/>
      <c r="AV8" s="1"/>
      <c r="AW8" s="1"/>
      <c r="AX8" s="1"/>
      <c r="AY8" s="1"/>
    </row>
    <row r="9" spans="1:51" ht="15" x14ac:dyDescent="0.25">
      <c r="A9" s="103">
        <f>YampaRiverInflow.TotalOutflow!A9</f>
        <v>45505</v>
      </c>
      <c r="B9" s="215"/>
      <c r="C9" s="207">
        <v>-19.579000000000001</v>
      </c>
      <c r="D9" s="219">
        <v>-19.579000000000001</v>
      </c>
      <c r="E9" s="8">
        <v>-23.998000000000001</v>
      </c>
      <c r="F9" s="8">
        <v>5.8436199999999996</v>
      </c>
      <c r="G9" s="8">
        <v>-37.121300000000005</v>
      </c>
      <c r="H9" s="8">
        <v>-39.379899999999999</v>
      </c>
      <c r="I9" s="8">
        <v>-27.815000000000001</v>
      </c>
      <c r="J9" s="8">
        <v>-14.0517</v>
      </c>
      <c r="K9" s="8">
        <v>-65.381299999999996</v>
      </c>
      <c r="L9" s="8">
        <v>-36.5657</v>
      </c>
      <c r="M9" s="8">
        <v>-19.854400000000002</v>
      </c>
      <c r="N9" s="8">
        <v>-3.75305</v>
      </c>
      <c r="O9" s="8">
        <v>-2.8775900000000001</v>
      </c>
      <c r="P9" s="8">
        <v>-12.666399999999999</v>
      </c>
      <c r="Q9" s="8">
        <v>-13.9602</v>
      </c>
      <c r="R9" s="8">
        <v>-39.998400000000004</v>
      </c>
      <c r="S9" s="8">
        <v>7.2850600000000005</v>
      </c>
      <c r="T9" s="8">
        <v>-24.3444</v>
      </c>
      <c r="U9" s="8">
        <v>-33.449400000000004</v>
      </c>
      <c r="V9" s="8">
        <v>-19.831900000000001</v>
      </c>
      <c r="W9" s="8">
        <v>-46.257599999999996</v>
      </c>
      <c r="X9" s="8">
        <v>-32.945300000000003</v>
      </c>
      <c r="Y9" s="8">
        <v>-39.458300000000001</v>
      </c>
      <c r="Z9" s="8">
        <v>-23.445799999999998</v>
      </c>
      <c r="AA9" s="8">
        <v>-14.442500000000001</v>
      </c>
      <c r="AB9" s="8">
        <v>-5.3147600000000006</v>
      </c>
      <c r="AC9" s="8">
        <v>-20.151</v>
      </c>
      <c r="AD9" s="8">
        <v>-29.148299999999999</v>
      </c>
      <c r="AE9" s="8">
        <v>-33.437899999999999</v>
      </c>
      <c r="AF9" s="8">
        <v>-29.450599999999998</v>
      </c>
      <c r="AG9" s="8">
        <v>-25.803599999999999</v>
      </c>
      <c r="AH9" s="8">
        <v>-58.466900000000003</v>
      </c>
      <c r="AI9" s="7"/>
      <c r="AJ9" s="7"/>
      <c r="AK9" s="7"/>
      <c r="AL9" s="7"/>
      <c r="AM9" s="7"/>
      <c r="AN9" s="1"/>
      <c r="AO9" s="1"/>
      <c r="AP9" s="1"/>
      <c r="AQ9" s="1"/>
      <c r="AR9" s="1"/>
      <c r="AS9" s="1"/>
      <c r="AT9" s="1"/>
      <c r="AU9" s="1"/>
      <c r="AV9" s="1"/>
      <c r="AW9" s="1"/>
      <c r="AX9" s="1"/>
      <c r="AY9" s="1"/>
    </row>
    <row r="10" spans="1:51" ht="15" x14ac:dyDescent="0.25">
      <c r="A10" s="103">
        <f>YampaRiverInflow.TotalOutflow!A10</f>
        <v>45536</v>
      </c>
      <c r="B10" s="215"/>
      <c r="C10" s="207">
        <v>-5.8220000000000001</v>
      </c>
      <c r="D10" s="219">
        <v>-5.8220000000000001</v>
      </c>
      <c r="E10" s="8">
        <v>-15.521000000000001</v>
      </c>
      <c r="F10" s="8">
        <v>-12.745700000000001</v>
      </c>
      <c r="G10" s="8">
        <v>-31.333599999999997</v>
      </c>
      <c r="H10" s="8">
        <v>-19.856300000000001</v>
      </c>
      <c r="I10" s="8">
        <v>-41.415900000000001</v>
      </c>
      <c r="J10" s="8">
        <v>-22.555199999999999</v>
      </c>
      <c r="K10" s="8">
        <v>0.85353000000000001</v>
      </c>
      <c r="L10" s="8">
        <v>-61.966300000000004</v>
      </c>
      <c r="M10" s="8">
        <v>-54.048999999999999</v>
      </c>
      <c r="N10" s="8">
        <v>-27.7121</v>
      </c>
      <c r="O10" s="8">
        <v>-18.022099999999998</v>
      </c>
      <c r="P10" s="8">
        <v>-8.8447199999999988</v>
      </c>
      <c r="Q10" s="8">
        <v>-17.9664</v>
      </c>
      <c r="R10" s="8">
        <v>-5.1358199999999998</v>
      </c>
      <c r="S10" s="8">
        <v>-10.9739</v>
      </c>
      <c r="T10" s="8">
        <v>-32.469799999999999</v>
      </c>
      <c r="U10" s="8">
        <v>-35.090000000000003</v>
      </c>
      <c r="V10" s="8">
        <v>-20.7882</v>
      </c>
      <c r="W10" s="8">
        <v>-50.804099999999998</v>
      </c>
      <c r="X10" s="8">
        <v>-26.487200000000001</v>
      </c>
      <c r="Y10" s="8">
        <v>-30.253900000000002</v>
      </c>
      <c r="Z10" s="8">
        <v>-43.0578</v>
      </c>
      <c r="AA10" s="8">
        <v>-36.350099999999998</v>
      </c>
      <c r="AB10" s="8">
        <v>-18.872799999999998</v>
      </c>
      <c r="AC10" s="8">
        <v>-16.6816</v>
      </c>
      <c r="AD10" s="8">
        <v>-22.602599999999999</v>
      </c>
      <c r="AE10" s="8">
        <v>-13.866299999999999</v>
      </c>
      <c r="AF10" s="8">
        <v>-20.75</v>
      </c>
      <c r="AG10" s="8">
        <v>-8.9183799999999991</v>
      </c>
      <c r="AH10" s="8">
        <v>-33.353900000000003</v>
      </c>
      <c r="AI10" s="7"/>
      <c r="AJ10" s="7"/>
      <c r="AK10" s="7"/>
      <c r="AL10" s="7"/>
      <c r="AM10" s="7"/>
      <c r="AN10" s="1"/>
      <c r="AO10" s="1"/>
      <c r="AP10" s="1"/>
      <c r="AQ10" s="1"/>
      <c r="AR10" s="1"/>
      <c r="AS10" s="1"/>
      <c r="AT10" s="1"/>
      <c r="AU10" s="1"/>
      <c r="AV10" s="1"/>
      <c r="AW10" s="1"/>
      <c r="AX10" s="1"/>
      <c r="AY10" s="1"/>
    </row>
    <row r="11" spans="1:51" ht="15" x14ac:dyDescent="0.25">
      <c r="A11" s="103">
        <f>YampaRiverInflow.TotalOutflow!A11</f>
        <v>45566</v>
      </c>
      <c r="B11" s="215"/>
      <c r="C11" s="207">
        <v>-4.7489999999999997</v>
      </c>
      <c r="D11" s="219">
        <v>-4.7489999999999997</v>
      </c>
      <c r="E11" s="8">
        <v>3.17</v>
      </c>
      <c r="F11" s="8">
        <v>-15.058</v>
      </c>
      <c r="G11" s="8">
        <v>-8.1872799999999994</v>
      </c>
      <c r="H11" s="8">
        <v>-13.261700000000001</v>
      </c>
      <c r="I11" s="8">
        <v>8.3438300000000005</v>
      </c>
      <c r="J11" s="8">
        <v>1.6283399999999999</v>
      </c>
      <c r="K11" s="8">
        <v>-1.5256099999999999</v>
      </c>
      <c r="L11" s="8">
        <v>0.55819000000000007</v>
      </c>
      <c r="M11" s="8">
        <v>-0.40666000000000002</v>
      </c>
      <c r="N11" s="8">
        <v>-3.3743600000000002</v>
      </c>
      <c r="O11" s="8">
        <v>10.40099</v>
      </c>
      <c r="P11" s="8">
        <v>3.1250999999999998</v>
      </c>
      <c r="Q11" s="8">
        <v>0.16553999999999999</v>
      </c>
      <c r="R11" s="8">
        <v>26.085080000000001</v>
      </c>
      <c r="S11" s="8">
        <v>-4.4398100000000005</v>
      </c>
      <c r="T11" s="8">
        <v>7.4000500000000002</v>
      </c>
      <c r="U11" s="8">
        <v>-11.6661</v>
      </c>
      <c r="V11" s="8">
        <v>-2.7408399999999999</v>
      </c>
      <c r="W11" s="8">
        <v>-4.4333</v>
      </c>
      <c r="X11" s="8">
        <v>-10.0848</v>
      </c>
      <c r="Y11" s="8">
        <v>-27.032599999999999</v>
      </c>
      <c r="Z11" s="8">
        <v>-5.7554099999999995</v>
      </c>
      <c r="AA11" s="8">
        <v>-10.2515</v>
      </c>
      <c r="AB11" s="8">
        <v>-12.6999</v>
      </c>
      <c r="AC11" s="8">
        <v>-3.16777</v>
      </c>
      <c r="AD11" s="8">
        <v>-24.611999999999998</v>
      </c>
      <c r="AE11" s="8">
        <v>-28.077099999999998</v>
      </c>
      <c r="AF11" s="8">
        <v>-12.1576</v>
      </c>
      <c r="AG11" s="8">
        <v>1.7223250000000001</v>
      </c>
      <c r="AH11" s="8">
        <v>-9.7818899999999989</v>
      </c>
      <c r="AI11" s="7"/>
      <c r="AJ11" s="7"/>
      <c r="AK11" s="7"/>
      <c r="AL11" s="7"/>
      <c r="AM11" s="7"/>
      <c r="AN11" s="1"/>
      <c r="AO11" s="1"/>
      <c r="AP11" s="1"/>
      <c r="AQ11" s="1"/>
      <c r="AR11" s="1"/>
      <c r="AS11" s="1"/>
      <c r="AT11" s="1"/>
      <c r="AU11" s="1"/>
      <c r="AV11" s="1"/>
      <c r="AW11" s="1"/>
      <c r="AX11" s="1"/>
      <c r="AY11" s="1"/>
    </row>
    <row r="12" spans="1:51" ht="15" x14ac:dyDescent="0.25">
      <c r="A12" s="103">
        <f>YampaRiverInflow.TotalOutflow!A12</f>
        <v>45597</v>
      </c>
      <c r="B12" s="215"/>
      <c r="C12" s="207">
        <v>13.587</v>
      </c>
      <c r="D12" s="219">
        <v>13.587</v>
      </c>
      <c r="E12" s="8">
        <v>8.6760000000000002</v>
      </c>
      <c r="F12" s="8">
        <v>-7.5486000000000004</v>
      </c>
      <c r="G12" s="8">
        <v>1.3323900000000002</v>
      </c>
      <c r="H12" s="8">
        <v>8.9617099999999983</v>
      </c>
      <c r="I12" s="8">
        <v>4.5023100000000005</v>
      </c>
      <c r="J12" s="8">
        <v>13.97513</v>
      </c>
      <c r="K12" s="8">
        <v>6.8756899999999996</v>
      </c>
      <c r="L12" s="8">
        <v>-37.753900000000002</v>
      </c>
      <c r="M12" s="8">
        <v>12.579600000000001</v>
      </c>
      <c r="N12" s="8">
        <v>4.9528100000000004</v>
      </c>
      <c r="O12" s="8">
        <v>14.292</v>
      </c>
      <c r="P12" s="8">
        <v>10.398250000000001</v>
      </c>
      <c r="Q12" s="8">
        <v>14.77266</v>
      </c>
      <c r="R12" s="8">
        <v>2.89751</v>
      </c>
      <c r="S12" s="8">
        <v>-5.1595500000000003</v>
      </c>
      <c r="T12" s="8">
        <v>8.3595300000000012</v>
      </c>
      <c r="U12" s="8">
        <v>0.24359</v>
      </c>
      <c r="V12" s="8">
        <v>-2.1938</v>
      </c>
      <c r="W12" s="8">
        <v>-8.1242999999999999</v>
      </c>
      <c r="X12" s="8">
        <v>-20.0396</v>
      </c>
      <c r="Y12" s="8">
        <v>-7.1350500000000006</v>
      </c>
      <c r="Z12" s="8">
        <v>-4.9749300000000005</v>
      </c>
      <c r="AA12" s="8">
        <v>-2.7747700000000002</v>
      </c>
      <c r="AB12" s="8">
        <v>-5.4642499999999998</v>
      </c>
      <c r="AC12" s="8">
        <v>12.753399999999999</v>
      </c>
      <c r="AD12" s="8">
        <v>1.235026</v>
      </c>
      <c r="AE12" s="8">
        <v>6.9389319999999994</v>
      </c>
      <c r="AF12" s="8">
        <v>-9.7391900000000007</v>
      </c>
      <c r="AG12" s="8">
        <v>26.70477</v>
      </c>
      <c r="AH12" s="8">
        <v>4.1004740000000002</v>
      </c>
      <c r="AI12" s="7"/>
      <c r="AJ12" s="7"/>
      <c r="AK12" s="7"/>
      <c r="AL12" s="7"/>
      <c r="AM12" s="7"/>
      <c r="AN12" s="1"/>
      <c r="AO12" s="1"/>
      <c r="AP12" s="1"/>
      <c r="AQ12" s="1"/>
      <c r="AR12" s="1"/>
      <c r="AS12" s="1"/>
      <c r="AT12" s="1"/>
      <c r="AU12" s="1"/>
      <c r="AV12" s="1"/>
      <c r="AW12" s="1"/>
      <c r="AX12" s="1"/>
      <c r="AY12" s="1"/>
    </row>
    <row r="13" spans="1:51" ht="15" x14ac:dyDescent="0.25">
      <c r="A13" s="103">
        <f>YampaRiverInflow.TotalOutflow!A13</f>
        <v>45627</v>
      </c>
      <c r="B13" s="215"/>
      <c r="C13" s="207">
        <v>18.291</v>
      </c>
      <c r="D13" s="219">
        <v>18.291</v>
      </c>
      <c r="E13" s="8">
        <v>18.335000000000001</v>
      </c>
      <c r="F13" s="8">
        <v>4.6582799999999995</v>
      </c>
      <c r="G13" s="8">
        <v>11.40897</v>
      </c>
      <c r="H13" s="8">
        <v>18.883740000000003</v>
      </c>
      <c r="I13" s="8">
        <v>6.48062</v>
      </c>
      <c r="J13" s="8">
        <v>-1.6886700000000001</v>
      </c>
      <c r="K13" s="8">
        <v>-26.622299999999999</v>
      </c>
      <c r="L13" s="8">
        <v>-69.312100000000001</v>
      </c>
      <c r="M13" s="8">
        <v>30.47054</v>
      </c>
      <c r="N13" s="8">
        <v>12.73404</v>
      </c>
      <c r="O13" s="8">
        <v>16.88007</v>
      </c>
      <c r="P13" s="8">
        <v>5.8597900000000003</v>
      </c>
      <c r="Q13" s="8">
        <v>7.4444699999999999</v>
      </c>
      <c r="R13" s="8">
        <v>33.224269999999997</v>
      </c>
      <c r="S13" s="8">
        <v>12.479979999999999</v>
      </c>
      <c r="T13" s="8">
        <v>17.551400000000001</v>
      </c>
      <c r="U13" s="8">
        <v>6.2706099999999996</v>
      </c>
      <c r="V13" s="8">
        <v>38.814579999999999</v>
      </c>
      <c r="W13" s="8">
        <v>9.5693099999999998</v>
      </c>
      <c r="X13" s="8">
        <v>34.180550000000004</v>
      </c>
      <c r="Y13" s="8">
        <v>4.3811200000000001</v>
      </c>
      <c r="Z13" s="8">
        <v>12.84577</v>
      </c>
      <c r="AA13" s="8">
        <v>-9.6169899999999995</v>
      </c>
      <c r="AB13" s="8">
        <v>8.3672789999999999</v>
      </c>
      <c r="AC13" s="8">
        <v>21.699849999999998</v>
      </c>
      <c r="AD13" s="8">
        <v>30.923099999999998</v>
      </c>
      <c r="AE13" s="8">
        <v>2.6434799999999998</v>
      </c>
      <c r="AF13" s="8">
        <v>7.848967</v>
      </c>
      <c r="AG13" s="8">
        <v>2.9376329999999999</v>
      </c>
      <c r="AH13" s="8">
        <v>20.856740000000002</v>
      </c>
      <c r="AI13" s="7"/>
      <c r="AJ13" s="7"/>
      <c r="AK13" s="7"/>
      <c r="AL13" s="7"/>
      <c r="AM13" s="7"/>
      <c r="AN13" s="1"/>
      <c r="AO13" s="1"/>
      <c r="AP13" s="1"/>
      <c r="AQ13" s="1"/>
      <c r="AR13" s="1"/>
      <c r="AS13" s="1"/>
      <c r="AT13" s="1"/>
      <c r="AU13" s="1"/>
      <c r="AV13" s="1"/>
      <c r="AW13" s="1"/>
      <c r="AX13" s="1"/>
      <c r="AY13" s="1"/>
    </row>
    <row r="14" spans="1:51" ht="15" x14ac:dyDescent="0.25">
      <c r="A14" s="103">
        <f>YampaRiverInflow.TotalOutflow!A14</f>
        <v>45658</v>
      </c>
      <c r="B14" s="215"/>
      <c r="C14" s="207">
        <v>-10.882999999999999</v>
      </c>
      <c r="D14" s="219">
        <v>-10.882999999999999</v>
      </c>
      <c r="E14" s="8">
        <v>-16.688599999999997</v>
      </c>
      <c r="F14" s="8">
        <v>33.015449999999994</v>
      </c>
      <c r="G14" s="8">
        <v>-30.712700000000002</v>
      </c>
      <c r="H14" s="8">
        <v>-2.2970100000000002</v>
      </c>
      <c r="I14" s="8">
        <v>-5.6275300000000001</v>
      </c>
      <c r="J14" s="8">
        <v>-64.680900000000008</v>
      </c>
      <c r="K14" s="8">
        <v>-113.199</v>
      </c>
      <c r="L14" s="8">
        <v>36.242400000000004</v>
      </c>
      <c r="M14" s="8">
        <v>-10.6774</v>
      </c>
      <c r="N14" s="8">
        <v>8.1581399999999995</v>
      </c>
      <c r="O14" s="8">
        <v>1.3930199999999999</v>
      </c>
      <c r="P14" s="8">
        <v>10.17</v>
      </c>
      <c r="Q14" s="8">
        <v>3.6542600000000003</v>
      </c>
      <c r="R14" s="8">
        <v>8.1713000000000005</v>
      </c>
      <c r="S14" s="8">
        <v>-29.2118</v>
      </c>
      <c r="T14" s="8">
        <v>-12.4862</v>
      </c>
      <c r="U14" s="8">
        <v>-4.2013100000000003</v>
      </c>
      <c r="V14" s="8">
        <v>-21.987200000000001</v>
      </c>
      <c r="W14" s="8">
        <v>21.381310000000003</v>
      </c>
      <c r="X14" s="8">
        <v>-39.100499999999997</v>
      </c>
      <c r="Y14" s="8">
        <v>-31.088799999999999</v>
      </c>
      <c r="Z14" s="8">
        <v>7.3067399999999996</v>
      </c>
      <c r="AA14" s="8">
        <v>-13.319000000000001</v>
      </c>
      <c r="AB14" s="8">
        <v>-6.39839</v>
      </c>
      <c r="AC14" s="8">
        <v>-23.134</v>
      </c>
      <c r="AD14" s="8">
        <v>-29.637900000000002</v>
      </c>
      <c r="AE14" s="8">
        <v>-24.356300000000001</v>
      </c>
      <c r="AF14" s="8">
        <v>-6.12601</v>
      </c>
      <c r="AG14" s="8">
        <v>-35.9651</v>
      </c>
      <c r="AH14" s="8">
        <v>-1.4319999999999999</v>
      </c>
      <c r="AI14" s="7"/>
      <c r="AJ14" s="7"/>
      <c r="AK14" s="7"/>
      <c r="AL14" s="7"/>
      <c r="AM14" s="7"/>
      <c r="AN14" s="1"/>
      <c r="AO14" s="1"/>
      <c r="AP14" s="1"/>
      <c r="AQ14" s="1"/>
      <c r="AR14" s="1"/>
      <c r="AS14" s="1"/>
      <c r="AT14" s="1"/>
      <c r="AU14" s="1"/>
      <c r="AV14" s="1"/>
      <c r="AW14" s="1"/>
      <c r="AX14" s="1"/>
      <c r="AY14" s="1"/>
    </row>
    <row r="15" spans="1:51" ht="15" x14ac:dyDescent="0.25">
      <c r="A15" s="103">
        <f>YampaRiverInflow.TotalOutflow!A15</f>
        <v>45689</v>
      </c>
      <c r="B15" s="215"/>
      <c r="C15" s="207">
        <v>-32.511000000000003</v>
      </c>
      <c r="D15" s="219">
        <v>-32.511000000000003</v>
      </c>
      <c r="E15" s="8">
        <v>-22.5732</v>
      </c>
      <c r="F15" s="8">
        <v>-17.1022</v>
      </c>
      <c r="G15" s="8">
        <v>-38.901800000000001</v>
      </c>
      <c r="H15" s="8">
        <v>-63.575199999999995</v>
      </c>
      <c r="I15" s="8">
        <v>-26.556999999999999</v>
      </c>
      <c r="J15" s="8">
        <v>-43.0946</v>
      </c>
      <c r="K15" s="8">
        <v>-46.804400000000001</v>
      </c>
      <c r="L15" s="8">
        <v>-20.875299999999999</v>
      </c>
      <c r="M15" s="8">
        <v>-24.3658</v>
      </c>
      <c r="N15" s="8">
        <v>1.18557</v>
      </c>
      <c r="O15" s="8">
        <v>-25.8432</v>
      </c>
      <c r="P15" s="8">
        <v>-4.4762599999999999</v>
      </c>
      <c r="Q15" s="8">
        <v>-2.36822</v>
      </c>
      <c r="R15" s="8">
        <v>5.9079799999999993</v>
      </c>
      <c r="S15" s="8">
        <v>-17.978400000000001</v>
      </c>
      <c r="T15" s="8">
        <v>-35.601699999999994</v>
      </c>
      <c r="U15" s="8">
        <v>-45.1038</v>
      </c>
      <c r="V15" s="8">
        <v>-5.1178299999999997</v>
      </c>
      <c r="W15" s="8">
        <v>-37.283000000000001</v>
      </c>
      <c r="X15" s="8">
        <v>-15.6464</v>
      </c>
      <c r="Y15" s="8">
        <v>-40.071800000000003</v>
      </c>
      <c r="Z15" s="8">
        <v>-32.633000000000003</v>
      </c>
      <c r="AA15" s="8">
        <v>-26.703299999999999</v>
      </c>
      <c r="AB15" s="8">
        <v>-28.727499999999999</v>
      </c>
      <c r="AC15" s="8">
        <v>-41.463300000000004</v>
      </c>
      <c r="AD15" s="8">
        <v>-12.364799999999999</v>
      </c>
      <c r="AE15" s="8">
        <v>-17.944700000000001</v>
      </c>
      <c r="AF15" s="8">
        <v>-30.381799999999998</v>
      </c>
      <c r="AG15" s="8">
        <v>-39.880099999999999</v>
      </c>
      <c r="AH15" s="8">
        <v>-13.894</v>
      </c>
      <c r="AI15" s="7"/>
      <c r="AJ15" s="7"/>
      <c r="AK15" s="7"/>
      <c r="AL15" s="7"/>
      <c r="AM15" s="7"/>
      <c r="AN15" s="1"/>
      <c r="AO15" s="1"/>
      <c r="AP15" s="1"/>
      <c r="AQ15" s="1"/>
      <c r="AR15" s="1"/>
      <c r="AS15" s="1"/>
      <c r="AT15" s="1"/>
      <c r="AU15" s="1"/>
      <c r="AV15" s="1"/>
      <c r="AW15" s="1"/>
      <c r="AX15" s="1"/>
      <c r="AY15" s="1"/>
    </row>
    <row r="16" spans="1:51" ht="15" x14ac:dyDescent="0.25">
      <c r="A16" s="103">
        <f>YampaRiverInflow.TotalOutflow!A16</f>
        <v>45717</v>
      </c>
      <c r="B16" s="215"/>
      <c r="C16" s="207">
        <v>-41.313000000000002</v>
      </c>
      <c r="D16" s="219">
        <v>-41.313000000000002</v>
      </c>
      <c r="E16" s="8">
        <v>-9.4451399999999985</v>
      </c>
      <c r="F16" s="8">
        <v>-51.122900000000001</v>
      </c>
      <c r="G16" s="8">
        <v>-40.1935</v>
      </c>
      <c r="H16" s="8">
        <v>-34.902000000000001</v>
      </c>
      <c r="I16" s="8">
        <v>-96.0959</v>
      </c>
      <c r="J16" s="8">
        <v>-38.881300000000003</v>
      </c>
      <c r="K16" s="8">
        <v>-9.1832499999999992</v>
      </c>
      <c r="L16" s="8">
        <v>-13.1533</v>
      </c>
      <c r="M16" s="8">
        <v>-27.913900000000002</v>
      </c>
      <c r="N16" s="8">
        <v>-37.945300000000003</v>
      </c>
      <c r="O16" s="8">
        <v>-37.232500000000002</v>
      </c>
      <c r="P16" s="8">
        <v>-84.1511</v>
      </c>
      <c r="Q16" s="8">
        <v>-52.822800000000001</v>
      </c>
      <c r="R16" s="8">
        <v>-62.375399999999999</v>
      </c>
      <c r="S16" s="8">
        <v>-22.7028</v>
      </c>
      <c r="T16" s="8">
        <v>-24.410799999999998</v>
      </c>
      <c r="U16" s="8">
        <v>-35.779199999999996</v>
      </c>
      <c r="V16" s="8">
        <v>-52.189599999999999</v>
      </c>
      <c r="W16" s="8">
        <v>-44.594099999999997</v>
      </c>
      <c r="X16" s="8">
        <v>-46.276900000000005</v>
      </c>
      <c r="Y16" s="8">
        <v>-41.1785</v>
      </c>
      <c r="Z16" s="8">
        <v>-54.098800000000004</v>
      </c>
      <c r="AA16" s="8">
        <v>-94.38669999999999</v>
      </c>
      <c r="AB16" s="8">
        <v>-68.116</v>
      </c>
      <c r="AC16" s="8">
        <v>-21.329699999999999</v>
      </c>
      <c r="AD16" s="8">
        <v>-45.133600000000001</v>
      </c>
      <c r="AE16" s="8">
        <v>-41.103999999999999</v>
      </c>
      <c r="AF16" s="8">
        <v>-52.287500000000001</v>
      </c>
      <c r="AG16" s="8">
        <v>-39.996499999999997</v>
      </c>
      <c r="AH16" s="8">
        <v>-34.947000000000003</v>
      </c>
      <c r="AI16" s="7"/>
      <c r="AJ16" s="7"/>
      <c r="AK16" s="7"/>
      <c r="AL16" s="7"/>
      <c r="AM16" s="7"/>
      <c r="AN16" s="1"/>
      <c r="AO16" s="1"/>
      <c r="AP16" s="1"/>
      <c r="AQ16" s="1"/>
      <c r="AR16" s="1"/>
      <c r="AS16" s="1"/>
      <c r="AT16" s="1"/>
      <c r="AU16" s="1"/>
      <c r="AV16" s="1"/>
      <c r="AW16" s="1"/>
      <c r="AX16" s="1"/>
      <c r="AY16" s="1"/>
    </row>
    <row r="17" spans="1:51" ht="15" x14ac:dyDescent="0.25">
      <c r="A17" s="103">
        <f>YampaRiverInflow.TotalOutflow!A17</f>
        <v>45748</v>
      </c>
      <c r="B17" s="215"/>
      <c r="C17" s="207">
        <v>-46.276000000000003</v>
      </c>
      <c r="D17" s="219">
        <v>-46.276000000000003</v>
      </c>
      <c r="E17" s="8">
        <v>-58.070099999999996</v>
      </c>
      <c r="F17" s="8">
        <v>-46.224299999999999</v>
      </c>
      <c r="G17" s="8">
        <v>-45.231099999999998</v>
      </c>
      <c r="H17" s="8">
        <v>-21.337199999999999</v>
      </c>
      <c r="I17" s="8">
        <v>-46.392000000000003</v>
      </c>
      <c r="J17" s="8">
        <v>-46.931699999999999</v>
      </c>
      <c r="K17" s="8">
        <v>-10.3939</v>
      </c>
      <c r="L17" s="8">
        <v>-22.183299999999999</v>
      </c>
      <c r="M17" s="8">
        <v>-50.360900000000001</v>
      </c>
      <c r="N17" s="8">
        <v>-34.244300000000003</v>
      </c>
      <c r="O17" s="8">
        <v>-28.298599999999997</v>
      </c>
      <c r="P17" s="8">
        <v>-23.056999999999999</v>
      </c>
      <c r="Q17" s="8">
        <v>-23.6526</v>
      </c>
      <c r="R17" s="8">
        <v>-18.731300000000001</v>
      </c>
      <c r="S17" s="8">
        <v>-34.493000000000002</v>
      </c>
      <c r="T17" s="8">
        <v>-34.719099999999997</v>
      </c>
      <c r="U17" s="8">
        <v>-39.354300000000002</v>
      </c>
      <c r="V17" s="8">
        <v>-36.816499999999998</v>
      </c>
      <c r="W17" s="8">
        <v>-31.096499999999999</v>
      </c>
      <c r="X17" s="8">
        <v>-26.820700000000002</v>
      </c>
      <c r="Y17" s="8">
        <v>-39.596599999999995</v>
      </c>
      <c r="Z17" s="8">
        <v>-38.490600000000001</v>
      </c>
      <c r="AA17" s="8">
        <v>-7.4329700000000001</v>
      </c>
      <c r="AB17" s="8">
        <v>-6.8644499999999997</v>
      </c>
      <c r="AC17" s="8">
        <v>-16.915599999999998</v>
      </c>
      <c r="AD17" s="8">
        <v>-37.536199999999994</v>
      </c>
      <c r="AE17" s="8">
        <v>-51.6753</v>
      </c>
      <c r="AF17" s="8">
        <v>-49.0565</v>
      </c>
      <c r="AG17" s="8">
        <v>3.8323470000000004</v>
      </c>
      <c r="AH17" s="8">
        <v>-59.116</v>
      </c>
      <c r="AI17" s="7"/>
      <c r="AJ17" s="7"/>
      <c r="AK17" s="7"/>
      <c r="AL17" s="7"/>
      <c r="AM17" s="7"/>
      <c r="AN17" s="1"/>
      <c r="AO17" s="1"/>
      <c r="AP17" s="1"/>
      <c r="AQ17" s="1"/>
      <c r="AR17" s="1"/>
      <c r="AS17" s="1"/>
      <c r="AT17" s="1"/>
      <c r="AU17" s="1"/>
      <c r="AV17" s="1"/>
      <c r="AW17" s="1"/>
      <c r="AX17" s="1"/>
      <c r="AY17" s="1"/>
    </row>
    <row r="18" spans="1:51" ht="15" x14ac:dyDescent="0.25">
      <c r="A18" s="103">
        <f>YampaRiverInflow.TotalOutflow!A18</f>
        <v>45778</v>
      </c>
      <c r="B18" s="215"/>
      <c r="C18" s="207">
        <v>-44.006</v>
      </c>
      <c r="D18" s="219">
        <v>-44.006</v>
      </c>
      <c r="E18" s="8">
        <v>-19.098700000000001</v>
      </c>
      <c r="F18" s="8">
        <v>-31.252700000000001</v>
      </c>
      <c r="G18" s="8">
        <v>-147.96199999999999</v>
      </c>
      <c r="H18" s="8">
        <v>-29.909500000000001</v>
      </c>
      <c r="I18" s="8">
        <v>-28.129300000000001</v>
      </c>
      <c r="J18" s="8">
        <v>-49.9146</v>
      </c>
      <c r="K18" s="8">
        <v>-34.603400000000001</v>
      </c>
      <c r="L18" s="8">
        <v>-27.749099999999999</v>
      </c>
      <c r="M18" s="8">
        <v>-15.6434</v>
      </c>
      <c r="N18" s="8">
        <v>-26.480900000000002</v>
      </c>
      <c r="O18" s="8">
        <v>-13.461499999999999</v>
      </c>
      <c r="P18" s="8">
        <v>-3.12216</v>
      </c>
      <c r="Q18" s="8">
        <v>-37.49</v>
      </c>
      <c r="R18" s="8">
        <v>-28.581900000000001</v>
      </c>
      <c r="S18" s="8">
        <v>-34.988099999999996</v>
      </c>
      <c r="T18" s="8">
        <v>-27.610599999999998</v>
      </c>
      <c r="U18" s="8">
        <v>-13.771700000000001</v>
      </c>
      <c r="V18" s="8">
        <v>-19.453499999999998</v>
      </c>
      <c r="W18" s="8">
        <v>-43.834099999999999</v>
      </c>
      <c r="X18" s="8">
        <v>-36.948999999999998</v>
      </c>
      <c r="Y18" s="8">
        <v>-18.708599999999997</v>
      </c>
      <c r="Z18" s="8">
        <v>-25.398700000000002</v>
      </c>
      <c r="AA18" s="8">
        <v>-18.684200000000001</v>
      </c>
      <c r="AB18" s="8">
        <v>-10.974200000000002</v>
      </c>
      <c r="AC18" s="8">
        <v>-34.367400000000004</v>
      </c>
      <c r="AD18" s="8">
        <v>-27.658300000000001</v>
      </c>
      <c r="AE18" s="8">
        <v>-22.264099999999999</v>
      </c>
      <c r="AF18" s="8">
        <v>-16.6996</v>
      </c>
      <c r="AG18" s="8">
        <v>-67.282200000000003</v>
      </c>
      <c r="AH18" s="8">
        <v>-19.012</v>
      </c>
      <c r="AI18" s="7"/>
      <c r="AJ18" s="7"/>
      <c r="AK18" s="7"/>
      <c r="AL18" s="7"/>
      <c r="AM18" s="7"/>
      <c r="AN18" s="1"/>
      <c r="AO18" s="1"/>
      <c r="AP18" s="1"/>
      <c r="AQ18" s="1"/>
      <c r="AR18" s="1"/>
      <c r="AS18" s="1"/>
      <c r="AT18" s="1"/>
      <c r="AU18" s="1"/>
      <c r="AV18" s="1"/>
      <c r="AW18" s="1"/>
      <c r="AX18" s="1"/>
      <c r="AY18" s="1"/>
    </row>
    <row r="19" spans="1:51" ht="15" x14ac:dyDescent="0.25">
      <c r="A19" s="103">
        <f>YampaRiverInflow.TotalOutflow!A19</f>
        <v>45809</v>
      </c>
      <c r="B19" s="215"/>
      <c r="C19" s="207">
        <v>-38.847000000000001</v>
      </c>
      <c r="D19" s="219">
        <v>-38.847000000000001</v>
      </c>
      <c r="E19" s="8">
        <v>-49.321300000000001</v>
      </c>
      <c r="F19" s="8">
        <v>-51.9298</v>
      </c>
      <c r="G19" s="8">
        <v>-183.62299999999999</v>
      </c>
      <c r="H19" s="8">
        <v>-63.558300000000003</v>
      </c>
      <c r="I19" s="8">
        <v>-43.443300000000001</v>
      </c>
      <c r="J19" s="8">
        <v>-78.712100000000007</v>
      </c>
      <c r="K19" s="8">
        <v>-44.4283</v>
      </c>
      <c r="L19" s="8">
        <v>-46.623400000000004</v>
      </c>
      <c r="M19" s="8">
        <v>-26.48</v>
      </c>
      <c r="N19" s="8">
        <v>-49.249099999999999</v>
      </c>
      <c r="O19" s="8">
        <v>-37.820300000000003</v>
      </c>
      <c r="P19" s="8">
        <v>-37.123800000000003</v>
      </c>
      <c r="Q19" s="8">
        <v>-46.805699999999995</v>
      </c>
      <c r="R19" s="8">
        <v>-42.2714</v>
      </c>
      <c r="S19" s="8">
        <v>-36.915500000000002</v>
      </c>
      <c r="T19" s="8">
        <v>-53.137800000000006</v>
      </c>
      <c r="U19" s="8">
        <v>-64.9482</v>
      </c>
      <c r="V19" s="8">
        <v>-25.7806</v>
      </c>
      <c r="W19" s="8">
        <v>-34.943199999999997</v>
      </c>
      <c r="X19" s="8">
        <v>-51.296099999999996</v>
      </c>
      <c r="Y19" s="8">
        <v>-57.331800000000001</v>
      </c>
      <c r="Z19" s="8">
        <v>-54.558199999999999</v>
      </c>
      <c r="AA19" s="8">
        <v>-68.587000000000003</v>
      </c>
      <c r="AB19" s="8">
        <v>-37.685099999999998</v>
      </c>
      <c r="AC19" s="8">
        <v>-32.256500000000003</v>
      </c>
      <c r="AD19" s="8">
        <v>-52.228699999999996</v>
      </c>
      <c r="AE19" s="8">
        <v>-55.433399999999999</v>
      </c>
      <c r="AF19" s="8">
        <v>-50.623800000000003</v>
      </c>
      <c r="AG19" s="8">
        <v>-49.755000000000003</v>
      </c>
      <c r="AH19" s="8">
        <v>-57.844000000000001</v>
      </c>
      <c r="AI19" s="7"/>
      <c r="AJ19" s="7"/>
      <c r="AK19" s="7"/>
      <c r="AL19" s="7"/>
      <c r="AM19" s="7"/>
      <c r="AN19" s="1"/>
      <c r="AO19" s="1"/>
      <c r="AP19" s="1"/>
      <c r="AQ19" s="1"/>
      <c r="AR19" s="1"/>
      <c r="AS19" s="1"/>
      <c r="AT19" s="1"/>
      <c r="AU19" s="1"/>
      <c r="AV19" s="1"/>
      <c r="AW19" s="1"/>
      <c r="AX19" s="1"/>
      <c r="AY19" s="1"/>
    </row>
    <row r="20" spans="1:51" ht="15" x14ac:dyDescent="0.25">
      <c r="A20" s="103">
        <f>YampaRiverInflow.TotalOutflow!A20</f>
        <v>45839</v>
      </c>
      <c r="B20" s="215"/>
      <c r="C20" s="207">
        <v>-28.559000000000001</v>
      </c>
      <c r="D20" s="219">
        <v>-28.559000000000001</v>
      </c>
      <c r="E20" s="8">
        <v>-25.503700000000002</v>
      </c>
      <c r="F20" s="8">
        <v>-48.567099999999996</v>
      </c>
      <c r="G20" s="8">
        <v>-182.99199999999999</v>
      </c>
      <c r="H20" s="8">
        <v>-65.305999999999997</v>
      </c>
      <c r="I20" s="8">
        <v>-37.942</v>
      </c>
      <c r="J20" s="8">
        <v>-73.786799999999999</v>
      </c>
      <c r="K20" s="8">
        <v>-40.766500000000001</v>
      </c>
      <c r="L20" s="8">
        <v>-6.4570799999999995</v>
      </c>
      <c r="M20" s="8">
        <v>-40.478199999999994</v>
      </c>
      <c r="N20" s="8">
        <v>-35.347099999999998</v>
      </c>
      <c r="O20" s="8">
        <v>-30.984200000000001</v>
      </c>
      <c r="P20" s="8">
        <v>-12.644399999999999</v>
      </c>
      <c r="Q20" s="8">
        <v>-15.251700000000001</v>
      </c>
      <c r="R20" s="8">
        <v>-52.766100000000002</v>
      </c>
      <c r="S20" s="8">
        <v>-45.935900000000004</v>
      </c>
      <c r="T20" s="8">
        <v>-47.300400000000003</v>
      </c>
      <c r="U20" s="8">
        <v>-39.221400000000003</v>
      </c>
      <c r="V20" s="8">
        <v>-35.222799999999999</v>
      </c>
      <c r="W20" s="8">
        <v>-42.721499999999999</v>
      </c>
      <c r="X20" s="8">
        <v>-48.900100000000002</v>
      </c>
      <c r="Y20" s="8">
        <v>-17.8947</v>
      </c>
      <c r="Z20" s="8">
        <v>-23.696200000000001</v>
      </c>
      <c r="AA20" s="8">
        <v>-7.1829000000000001</v>
      </c>
      <c r="AB20" s="8">
        <v>-15.904399999999999</v>
      </c>
      <c r="AC20" s="8">
        <v>-28.589599999999997</v>
      </c>
      <c r="AD20" s="8">
        <v>-43.727499999999999</v>
      </c>
      <c r="AE20" s="8">
        <v>-35.582300000000004</v>
      </c>
      <c r="AF20" s="8">
        <v>-30.575500000000002</v>
      </c>
      <c r="AG20" s="8">
        <v>-37.180800000000005</v>
      </c>
      <c r="AH20" s="8">
        <v>-48.3</v>
      </c>
      <c r="AI20" s="7"/>
      <c r="AJ20" s="7"/>
      <c r="AK20" s="7"/>
      <c r="AL20" s="7"/>
      <c r="AM20" s="7"/>
      <c r="AN20" s="1"/>
      <c r="AO20" s="1"/>
      <c r="AP20" s="1"/>
      <c r="AQ20" s="1"/>
      <c r="AR20" s="1"/>
      <c r="AS20" s="1"/>
      <c r="AT20" s="1"/>
      <c r="AU20" s="1"/>
      <c r="AV20" s="1"/>
      <c r="AW20" s="1"/>
      <c r="AX20" s="1"/>
      <c r="AY20" s="1"/>
    </row>
    <row r="21" spans="1:51" ht="15" x14ac:dyDescent="0.25">
      <c r="A21" s="103">
        <f>YampaRiverInflow.TotalOutflow!A21</f>
        <v>45870</v>
      </c>
      <c r="B21" s="215"/>
      <c r="C21" s="207">
        <v>-19.579000000000001</v>
      </c>
      <c r="D21" s="219">
        <v>-19.579000000000001</v>
      </c>
      <c r="E21" s="8">
        <v>5.8436199999999996</v>
      </c>
      <c r="F21" s="8">
        <v>-37.121300000000005</v>
      </c>
      <c r="G21" s="8">
        <v>-39.379899999999999</v>
      </c>
      <c r="H21" s="8">
        <v>-27.815000000000001</v>
      </c>
      <c r="I21" s="8">
        <v>-14.0517</v>
      </c>
      <c r="J21" s="8">
        <v>-65.381299999999996</v>
      </c>
      <c r="K21" s="8">
        <v>-36.5657</v>
      </c>
      <c r="L21" s="8">
        <v>-19.854400000000002</v>
      </c>
      <c r="M21" s="8">
        <v>-3.75305</v>
      </c>
      <c r="N21" s="8">
        <v>-2.8775900000000001</v>
      </c>
      <c r="O21" s="8">
        <v>-12.666399999999999</v>
      </c>
      <c r="P21" s="8">
        <v>-13.9602</v>
      </c>
      <c r="Q21" s="8">
        <v>-39.998400000000004</v>
      </c>
      <c r="R21" s="8">
        <v>7.2850600000000005</v>
      </c>
      <c r="S21" s="8">
        <v>-24.3444</v>
      </c>
      <c r="T21" s="8">
        <v>-33.449400000000004</v>
      </c>
      <c r="U21" s="8">
        <v>-19.831900000000001</v>
      </c>
      <c r="V21" s="8">
        <v>-46.257599999999996</v>
      </c>
      <c r="W21" s="8">
        <v>-32.945300000000003</v>
      </c>
      <c r="X21" s="8">
        <v>-39.458300000000001</v>
      </c>
      <c r="Y21" s="8">
        <v>-23.445799999999998</v>
      </c>
      <c r="Z21" s="8">
        <v>-14.442500000000001</v>
      </c>
      <c r="AA21" s="8">
        <v>-5.3147600000000006</v>
      </c>
      <c r="AB21" s="8">
        <v>-20.151</v>
      </c>
      <c r="AC21" s="8">
        <v>-29.148299999999999</v>
      </c>
      <c r="AD21" s="8">
        <v>-33.437899999999999</v>
      </c>
      <c r="AE21" s="8">
        <v>-29.450599999999998</v>
      </c>
      <c r="AF21" s="8">
        <v>-25.803599999999999</v>
      </c>
      <c r="AG21" s="8">
        <v>-58.466900000000003</v>
      </c>
      <c r="AH21" s="8">
        <v>-23.998000000000001</v>
      </c>
      <c r="AI21" s="7"/>
      <c r="AJ21" s="7"/>
      <c r="AK21" s="7"/>
      <c r="AL21" s="7"/>
      <c r="AM21" s="7"/>
      <c r="AN21" s="1"/>
      <c r="AO21" s="1"/>
      <c r="AP21" s="1"/>
      <c r="AQ21" s="1"/>
      <c r="AR21" s="1"/>
      <c r="AS21" s="1"/>
      <c r="AT21" s="1"/>
      <c r="AU21" s="1"/>
      <c r="AV21" s="1"/>
      <c r="AW21" s="1"/>
      <c r="AX21" s="1"/>
      <c r="AY21" s="1"/>
    </row>
    <row r="22" spans="1:51" ht="15" x14ac:dyDescent="0.25">
      <c r="A22" s="103">
        <f>YampaRiverInflow.TotalOutflow!A22</f>
        <v>45901</v>
      </c>
      <c r="B22" s="215"/>
      <c r="C22" s="207">
        <v>-5.8220000000000001</v>
      </c>
      <c r="D22" s="219">
        <v>-5.8220000000000001</v>
      </c>
      <c r="E22" s="8">
        <v>-12.745700000000001</v>
      </c>
      <c r="F22" s="8">
        <v>-31.333599999999997</v>
      </c>
      <c r="G22" s="8">
        <v>-19.856300000000001</v>
      </c>
      <c r="H22" s="8">
        <v>-41.415900000000001</v>
      </c>
      <c r="I22" s="8">
        <v>-22.555199999999999</v>
      </c>
      <c r="J22" s="8">
        <v>0.85353000000000001</v>
      </c>
      <c r="K22" s="8">
        <v>-61.966300000000004</v>
      </c>
      <c r="L22" s="8">
        <v>-54.048999999999999</v>
      </c>
      <c r="M22" s="8">
        <v>-27.7121</v>
      </c>
      <c r="N22" s="8">
        <v>-18.022099999999998</v>
      </c>
      <c r="O22" s="8">
        <v>-8.8447199999999988</v>
      </c>
      <c r="P22" s="8">
        <v>-17.9664</v>
      </c>
      <c r="Q22" s="8">
        <v>-5.1358199999999998</v>
      </c>
      <c r="R22" s="8">
        <v>-10.9739</v>
      </c>
      <c r="S22" s="8">
        <v>-32.469799999999999</v>
      </c>
      <c r="T22" s="8">
        <v>-35.090000000000003</v>
      </c>
      <c r="U22" s="8">
        <v>-20.7882</v>
      </c>
      <c r="V22" s="8">
        <v>-50.804099999999998</v>
      </c>
      <c r="W22" s="8">
        <v>-26.487200000000001</v>
      </c>
      <c r="X22" s="8">
        <v>-30.253900000000002</v>
      </c>
      <c r="Y22" s="8">
        <v>-43.0578</v>
      </c>
      <c r="Z22" s="8">
        <v>-36.350099999999998</v>
      </c>
      <c r="AA22" s="8">
        <v>-18.872799999999998</v>
      </c>
      <c r="AB22" s="8">
        <v>-16.6816</v>
      </c>
      <c r="AC22" s="8">
        <v>-22.602599999999999</v>
      </c>
      <c r="AD22" s="8">
        <v>-13.866299999999999</v>
      </c>
      <c r="AE22" s="8">
        <v>-20.75</v>
      </c>
      <c r="AF22" s="8">
        <v>-8.9183799999999991</v>
      </c>
      <c r="AG22" s="8">
        <v>-33.353900000000003</v>
      </c>
      <c r="AH22" s="8">
        <v>-15.521000000000001</v>
      </c>
      <c r="AI22" s="7"/>
      <c r="AJ22" s="7"/>
      <c r="AK22" s="7"/>
      <c r="AL22" s="7"/>
      <c r="AM22" s="7"/>
      <c r="AN22" s="1"/>
      <c r="AO22" s="1"/>
      <c r="AP22" s="1"/>
      <c r="AQ22" s="1"/>
      <c r="AR22" s="1"/>
      <c r="AS22" s="1"/>
      <c r="AT22" s="1"/>
      <c r="AU22" s="1"/>
      <c r="AV22" s="1"/>
      <c r="AW22" s="1"/>
      <c r="AX22" s="1"/>
      <c r="AY22" s="1"/>
    </row>
    <row r="23" spans="1:51" ht="15" x14ac:dyDescent="0.25">
      <c r="A23" s="103">
        <f>YampaRiverInflow.TotalOutflow!A23</f>
        <v>45931</v>
      </c>
      <c r="B23" s="215"/>
      <c r="C23" s="207">
        <v>-4.7489999999999997</v>
      </c>
      <c r="D23" s="219">
        <v>-4.7489999999999997</v>
      </c>
      <c r="E23" s="8">
        <v>-15.058</v>
      </c>
      <c r="F23" s="8">
        <v>-8.1872799999999994</v>
      </c>
      <c r="G23" s="8">
        <v>-13.261700000000001</v>
      </c>
      <c r="H23" s="8">
        <v>8.3438300000000005</v>
      </c>
      <c r="I23" s="8">
        <v>1.6283399999999999</v>
      </c>
      <c r="J23" s="8">
        <v>-1.5256099999999999</v>
      </c>
      <c r="K23" s="8">
        <v>0.55819000000000007</v>
      </c>
      <c r="L23" s="8">
        <v>-0.40666000000000002</v>
      </c>
      <c r="M23" s="8">
        <v>-3.3743600000000002</v>
      </c>
      <c r="N23" s="8">
        <v>10.40099</v>
      </c>
      <c r="O23" s="8">
        <v>3.1250999999999998</v>
      </c>
      <c r="P23" s="8">
        <v>0.16553999999999999</v>
      </c>
      <c r="Q23" s="8">
        <v>26.085080000000001</v>
      </c>
      <c r="R23" s="8">
        <v>-4.4398100000000005</v>
      </c>
      <c r="S23" s="8">
        <v>7.4000500000000002</v>
      </c>
      <c r="T23" s="8">
        <v>-11.6661</v>
      </c>
      <c r="U23" s="8">
        <v>-2.7408399999999999</v>
      </c>
      <c r="V23" s="8">
        <v>-4.4333</v>
      </c>
      <c r="W23" s="8">
        <v>-10.0848</v>
      </c>
      <c r="X23" s="8">
        <v>-27.032599999999999</v>
      </c>
      <c r="Y23" s="8">
        <v>-5.7554099999999995</v>
      </c>
      <c r="Z23" s="8">
        <v>-10.2515</v>
      </c>
      <c r="AA23" s="8">
        <v>-12.6999</v>
      </c>
      <c r="AB23" s="8">
        <v>-3.16777</v>
      </c>
      <c r="AC23" s="8">
        <v>-24.611999999999998</v>
      </c>
      <c r="AD23" s="8">
        <v>-28.077099999999998</v>
      </c>
      <c r="AE23" s="8">
        <v>-12.1576</v>
      </c>
      <c r="AF23" s="8">
        <v>1.7223250000000001</v>
      </c>
      <c r="AG23" s="8">
        <v>-9.7818899999999989</v>
      </c>
      <c r="AH23" s="8">
        <v>3.17</v>
      </c>
      <c r="AI23" s="7"/>
      <c r="AJ23" s="7"/>
      <c r="AK23" s="7"/>
      <c r="AL23" s="7"/>
      <c r="AM23" s="7"/>
      <c r="AN23" s="1"/>
      <c r="AO23" s="1"/>
      <c r="AP23" s="1"/>
      <c r="AQ23" s="1"/>
      <c r="AR23" s="1"/>
      <c r="AS23" s="1"/>
      <c r="AT23" s="1"/>
      <c r="AU23" s="1"/>
      <c r="AV23" s="1"/>
      <c r="AW23" s="1"/>
      <c r="AX23" s="1"/>
      <c r="AY23" s="1"/>
    </row>
    <row r="24" spans="1:51" ht="15" x14ac:dyDescent="0.25">
      <c r="A24" s="103">
        <f>YampaRiverInflow.TotalOutflow!A24</f>
        <v>45962</v>
      </c>
      <c r="B24" s="215"/>
      <c r="C24" s="207">
        <v>13.587</v>
      </c>
      <c r="D24" s="219">
        <v>13.587</v>
      </c>
      <c r="E24" s="8">
        <v>-7.5486000000000004</v>
      </c>
      <c r="F24" s="8">
        <v>1.3323900000000002</v>
      </c>
      <c r="G24" s="8">
        <v>8.9617099999999983</v>
      </c>
      <c r="H24" s="8">
        <v>4.5023100000000005</v>
      </c>
      <c r="I24" s="8">
        <v>13.97513</v>
      </c>
      <c r="J24" s="8">
        <v>6.8756899999999996</v>
      </c>
      <c r="K24" s="8">
        <v>-37.753900000000002</v>
      </c>
      <c r="L24" s="8">
        <v>12.579600000000001</v>
      </c>
      <c r="M24" s="8">
        <v>4.9528100000000004</v>
      </c>
      <c r="N24" s="8">
        <v>14.292</v>
      </c>
      <c r="O24" s="8">
        <v>10.398250000000001</v>
      </c>
      <c r="P24" s="8">
        <v>14.77266</v>
      </c>
      <c r="Q24" s="8">
        <v>2.89751</v>
      </c>
      <c r="R24" s="8">
        <v>-5.1595500000000003</v>
      </c>
      <c r="S24" s="8">
        <v>8.3595300000000012</v>
      </c>
      <c r="T24" s="8">
        <v>0.24359</v>
      </c>
      <c r="U24" s="8">
        <v>-2.1938</v>
      </c>
      <c r="V24" s="8">
        <v>-8.1242999999999999</v>
      </c>
      <c r="W24" s="8">
        <v>-20.0396</v>
      </c>
      <c r="X24" s="8">
        <v>-7.1350500000000006</v>
      </c>
      <c r="Y24" s="8">
        <v>-4.9749300000000005</v>
      </c>
      <c r="Z24" s="8">
        <v>-2.7747700000000002</v>
      </c>
      <c r="AA24" s="8">
        <v>-5.4642499999999998</v>
      </c>
      <c r="AB24" s="8">
        <v>12.753399999999999</v>
      </c>
      <c r="AC24" s="8">
        <v>1.235026</v>
      </c>
      <c r="AD24" s="8">
        <v>6.9389319999999994</v>
      </c>
      <c r="AE24" s="8">
        <v>-9.7391900000000007</v>
      </c>
      <c r="AF24" s="8">
        <v>26.70477</v>
      </c>
      <c r="AG24" s="8">
        <v>4.1004740000000002</v>
      </c>
      <c r="AH24" s="8">
        <v>8.6760000000000002</v>
      </c>
      <c r="AI24" s="7"/>
      <c r="AJ24" s="7"/>
      <c r="AK24" s="7"/>
      <c r="AL24" s="7"/>
      <c r="AM24" s="7"/>
      <c r="AN24" s="1"/>
      <c r="AO24" s="1"/>
      <c r="AP24" s="1"/>
      <c r="AQ24" s="1"/>
      <c r="AR24" s="1"/>
      <c r="AS24" s="1"/>
      <c r="AT24" s="1"/>
      <c r="AU24" s="1"/>
      <c r="AV24" s="1"/>
      <c r="AW24" s="1"/>
      <c r="AX24" s="1"/>
      <c r="AY24" s="1"/>
    </row>
    <row r="25" spans="1:51" ht="15" x14ac:dyDescent="0.25">
      <c r="A25" s="103">
        <f>YampaRiverInflow.TotalOutflow!A25</f>
        <v>45992</v>
      </c>
      <c r="B25" s="215"/>
      <c r="C25" s="207">
        <v>18.291</v>
      </c>
      <c r="D25" s="219">
        <v>18.291</v>
      </c>
      <c r="E25" s="8">
        <v>4.6582799999999995</v>
      </c>
      <c r="F25" s="8">
        <v>11.40897</v>
      </c>
      <c r="G25" s="8">
        <v>18.883740000000003</v>
      </c>
      <c r="H25" s="8">
        <v>6.48062</v>
      </c>
      <c r="I25" s="8">
        <v>-1.6886700000000001</v>
      </c>
      <c r="J25" s="8">
        <v>-26.622299999999999</v>
      </c>
      <c r="K25" s="8">
        <v>-69.312100000000001</v>
      </c>
      <c r="L25" s="8">
        <v>30.47054</v>
      </c>
      <c r="M25" s="8">
        <v>12.73404</v>
      </c>
      <c r="N25" s="8">
        <v>16.88007</v>
      </c>
      <c r="O25" s="8">
        <v>5.8597900000000003</v>
      </c>
      <c r="P25" s="8">
        <v>7.4444699999999999</v>
      </c>
      <c r="Q25" s="8">
        <v>33.224269999999997</v>
      </c>
      <c r="R25" s="8">
        <v>12.479979999999999</v>
      </c>
      <c r="S25" s="8">
        <v>17.551400000000001</v>
      </c>
      <c r="T25" s="8">
        <v>6.2706099999999996</v>
      </c>
      <c r="U25" s="8">
        <v>38.814579999999999</v>
      </c>
      <c r="V25" s="8">
        <v>9.5693099999999998</v>
      </c>
      <c r="W25" s="8">
        <v>34.180550000000004</v>
      </c>
      <c r="X25" s="8">
        <v>4.3811200000000001</v>
      </c>
      <c r="Y25" s="8">
        <v>12.84577</v>
      </c>
      <c r="Z25" s="8">
        <v>-9.6169899999999995</v>
      </c>
      <c r="AA25" s="8">
        <v>8.3672789999999999</v>
      </c>
      <c r="AB25" s="8">
        <v>21.699849999999998</v>
      </c>
      <c r="AC25" s="8">
        <v>30.923099999999998</v>
      </c>
      <c r="AD25" s="8">
        <v>2.6434799999999998</v>
      </c>
      <c r="AE25" s="8">
        <v>7.848967</v>
      </c>
      <c r="AF25" s="8">
        <v>2.9376329999999999</v>
      </c>
      <c r="AG25" s="8">
        <v>20.856740000000002</v>
      </c>
      <c r="AH25" s="8">
        <v>18.335000000000001</v>
      </c>
      <c r="AI25" s="7"/>
      <c r="AJ25" s="7"/>
      <c r="AK25" s="7"/>
      <c r="AL25" s="7"/>
      <c r="AM25" s="7"/>
      <c r="AN25" s="1"/>
      <c r="AO25" s="1"/>
      <c r="AP25" s="1"/>
      <c r="AQ25" s="1"/>
      <c r="AR25" s="1"/>
      <c r="AS25" s="1"/>
      <c r="AT25" s="1"/>
      <c r="AU25" s="1"/>
      <c r="AV25" s="1"/>
      <c r="AW25" s="1"/>
      <c r="AX25" s="1"/>
      <c r="AY25" s="1"/>
    </row>
    <row r="26" spans="1:51" ht="15" x14ac:dyDescent="0.25">
      <c r="A26" s="103">
        <f>YampaRiverInflow.TotalOutflow!A26</f>
        <v>46023</v>
      </c>
      <c r="B26" s="215"/>
      <c r="C26" s="207">
        <v>-10.882999999999999</v>
      </c>
      <c r="D26" s="219">
        <v>-10.882999999999999</v>
      </c>
      <c r="E26" s="8">
        <v>33.015449999999994</v>
      </c>
      <c r="F26" s="8">
        <v>-30.712700000000002</v>
      </c>
      <c r="G26" s="8">
        <v>-2.2970100000000002</v>
      </c>
      <c r="H26" s="8">
        <v>-5.6275300000000001</v>
      </c>
      <c r="I26" s="8">
        <v>-64.680900000000008</v>
      </c>
      <c r="J26" s="8">
        <v>-113.199</v>
      </c>
      <c r="K26" s="8">
        <v>36.242400000000004</v>
      </c>
      <c r="L26" s="8">
        <v>-10.6774</v>
      </c>
      <c r="M26" s="8">
        <v>8.1581399999999995</v>
      </c>
      <c r="N26" s="8">
        <v>1.3930199999999999</v>
      </c>
      <c r="O26" s="8">
        <v>10.17</v>
      </c>
      <c r="P26" s="8">
        <v>3.6542600000000003</v>
      </c>
      <c r="Q26" s="8">
        <v>8.1713000000000005</v>
      </c>
      <c r="R26" s="8">
        <v>-29.2118</v>
      </c>
      <c r="S26" s="8">
        <v>-12.4862</v>
      </c>
      <c r="T26" s="8">
        <v>-4.2013100000000003</v>
      </c>
      <c r="U26" s="8">
        <v>-21.987200000000001</v>
      </c>
      <c r="V26" s="8">
        <v>21.381310000000003</v>
      </c>
      <c r="W26" s="8">
        <v>-39.100499999999997</v>
      </c>
      <c r="X26" s="8">
        <v>-31.088799999999999</v>
      </c>
      <c r="Y26" s="8">
        <v>7.3067399999999996</v>
      </c>
      <c r="Z26" s="8">
        <v>-13.319000000000001</v>
      </c>
      <c r="AA26" s="8">
        <v>-6.39839</v>
      </c>
      <c r="AB26" s="8">
        <v>-23.134</v>
      </c>
      <c r="AC26" s="8">
        <v>-29.637900000000002</v>
      </c>
      <c r="AD26" s="8">
        <v>-24.356300000000001</v>
      </c>
      <c r="AE26" s="8">
        <v>-6.12601</v>
      </c>
      <c r="AF26" s="8">
        <v>-35.9651</v>
      </c>
      <c r="AG26" s="8">
        <v>-1.4319999999999999</v>
      </c>
      <c r="AH26" s="8">
        <v>-16.688599999999997</v>
      </c>
      <c r="AI26" s="7"/>
      <c r="AJ26" s="7"/>
      <c r="AK26" s="7"/>
      <c r="AL26" s="7"/>
      <c r="AM26" s="7"/>
      <c r="AN26" s="1"/>
      <c r="AO26" s="1"/>
      <c r="AP26" s="1"/>
      <c r="AQ26" s="1"/>
      <c r="AR26" s="1"/>
      <c r="AS26" s="1"/>
      <c r="AT26" s="1"/>
      <c r="AU26" s="1"/>
      <c r="AV26" s="1"/>
      <c r="AW26" s="1"/>
      <c r="AX26" s="1"/>
      <c r="AY26" s="1"/>
    </row>
    <row r="27" spans="1:51" ht="15" x14ac:dyDescent="0.25">
      <c r="A27" s="103">
        <f>YampaRiverInflow.TotalOutflow!A27</f>
        <v>46054</v>
      </c>
      <c r="B27" s="215"/>
      <c r="C27" s="207">
        <v>-32.511000000000003</v>
      </c>
      <c r="D27" s="219">
        <v>-32.511000000000003</v>
      </c>
      <c r="E27" s="8">
        <v>-17.1022</v>
      </c>
      <c r="F27" s="8">
        <v>-38.901800000000001</v>
      </c>
      <c r="G27" s="8">
        <v>-63.575199999999995</v>
      </c>
      <c r="H27" s="8">
        <v>-26.556999999999999</v>
      </c>
      <c r="I27" s="8">
        <v>-43.0946</v>
      </c>
      <c r="J27" s="8">
        <v>-46.804400000000001</v>
      </c>
      <c r="K27" s="8">
        <v>-20.875299999999999</v>
      </c>
      <c r="L27" s="8">
        <v>-24.3658</v>
      </c>
      <c r="M27" s="8">
        <v>1.18557</v>
      </c>
      <c r="N27" s="8">
        <v>-25.8432</v>
      </c>
      <c r="O27" s="8">
        <v>-4.4762599999999999</v>
      </c>
      <c r="P27" s="8">
        <v>-2.36822</v>
      </c>
      <c r="Q27" s="8">
        <v>5.9079799999999993</v>
      </c>
      <c r="R27" s="8">
        <v>-17.978400000000001</v>
      </c>
      <c r="S27" s="8">
        <v>-35.601699999999994</v>
      </c>
      <c r="T27" s="8">
        <v>-45.1038</v>
      </c>
      <c r="U27" s="8">
        <v>-5.1178299999999997</v>
      </c>
      <c r="V27" s="8">
        <v>-37.283000000000001</v>
      </c>
      <c r="W27" s="8">
        <v>-15.6464</v>
      </c>
      <c r="X27" s="8">
        <v>-40.071800000000003</v>
      </c>
      <c r="Y27" s="8">
        <v>-32.633000000000003</v>
      </c>
      <c r="Z27" s="8">
        <v>-26.703299999999999</v>
      </c>
      <c r="AA27" s="8">
        <v>-28.727499999999999</v>
      </c>
      <c r="AB27" s="8">
        <v>-41.463300000000004</v>
      </c>
      <c r="AC27" s="8">
        <v>-12.364799999999999</v>
      </c>
      <c r="AD27" s="8">
        <v>-17.944700000000001</v>
      </c>
      <c r="AE27" s="8">
        <v>-30.381799999999998</v>
      </c>
      <c r="AF27" s="8">
        <v>-39.880099999999999</v>
      </c>
      <c r="AG27" s="8">
        <v>-13.894</v>
      </c>
      <c r="AH27" s="8">
        <v>-22.5732</v>
      </c>
      <c r="AI27" s="7"/>
      <c r="AJ27" s="7"/>
      <c r="AK27" s="7"/>
      <c r="AL27" s="7"/>
      <c r="AM27" s="7"/>
      <c r="AN27" s="1"/>
      <c r="AO27" s="1"/>
      <c r="AP27" s="1"/>
      <c r="AQ27" s="1"/>
      <c r="AR27" s="1"/>
      <c r="AS27" s="1"/>
      <c r="AT27" s="1"/>
      <c r="AU27" s="1"/>
      <c r="AV27" s="1"/>
      <c r="AW27" s="1"/>
      <c r="AX27" s="1"/>
      <c r="AY27" s="1"/>
    </row>
    <row r="28" spans="1:51" ht="15" x14ac:dyDescent="0.25">
      <c r="A28" s="103">
        <f>YampaRiverInflow.TotalOutflow!A28</f>
        <v>46082</v>
      </c>
      <c r="B28" s="215"/>
      <c r="C28" s="207">
        <v>-41.313000000000002</v>
      </c>
      <c r="D28" s="219">
        <v>-41.313000000000002</v>
      </c>
      <c r="E28" s="8">
        <v>-51.122900000000001</v>
      </c>
      <c r="F28" s="8">
        <v>-40.1935</v>
      </c>
      <c r="G28" s="8">
        <v>-34.902000000000001</v>
      </c>
      <c r="H28" s="8">
        <v>-96.0959</v>
      </c>
      <c r="I28" s="8">
        <v>-38.881300000000003</v>
      </c>
      <c r="J28" s="8">
        <v>-9.1832499999999992</v>
      </c>
      <c r="K28" s="8">
        <v>-13.1533</v>
      </c>
      <c r="L28" s="8">
        <v>-27.913900000000002</v>
      </c>
      <c r="M28" s="8">
        <v>-37.945300000000003</v>
      </c>
      <c r="N28" s="8">
        <v>-37.232500000000002</v>
      </c>
      <c r="O28" s="8">
        <v>-84.1511</v>
      </c>
      <c r="P28" s="8">
        <v>-52.822800000000001</v>
      </c>
      <c r="Q28" s="8">
        <v>-62.375399999999999</v>
      </c>
      <c r="R28" s="8">
        <v>-22.7028</v>
      </c>
      <c r="S28" s="8">
        <v>-24.410799999999998</v>
      </c>
      <c r="T28" s="8">
        <v>-35.779199999999996</v>
      </c>
      <c r="U28" s="8">
        <v>-52.189599999999999</v>
      </c>
      <c r="V28" s="8">
        <v>-44.594099999999997</v>
      </c>
      <c r="W28" s="8">
        <v>-46.276900000000005</v>
      </c>
      <c r="X28" s="8">
        <v>-41.1785</v>
      </c>
      <c r="Y28" s="8">
        <v>-54.098800000000004</v>
      </c>
      <c r="Z28" s="8">
        <v>-94.38669999999999</v>
      </c>
      <c r="AA28" s="8">
        <v>-68.116</v>
      </c>
      <c r="AB28" s="8">
        <v>-21.329699999999999</v>
      </c>
      <c r="AC28" s="8">
        <v>-45.133600000000001</v>
      </c>
      <c r="AD28" s="8">
        <v>-41.103999999999999</v>
      </c>
      <c r="AE28" s="8">
        <v>-52.287500000000001</v>
      </c>
      <c r="AF28" s="8">
        <v>-39.996499999999997</v>
      </c>
      <c r="AG28" s="8">
        <v>-34.947000000000003</v>
      </c>
      <c r="AH28" s="8">
        <v>-9.4451399999999985</v>
      </c>
      <c r="AI28" s="7"/>
      <c r="AJ28" s="7"/>
      <c r="AK28" s="7"/>
      <c r="AL28" s="7"/>
      <c r="AM28" s="7"/>
      <c r="AN28" s="1"/>
      <c r="AO28" s="1"/>
      <c r="AP28" s="1"/>
      <c r="AQ28" s="1"/>
      <c r="AR28" s="1"/>
      <c r="AS28" s="1"/>
      <c r="AT28" s="1"/>
      <c r="AU28" s="1"/>
      <c r="AV28" s="1"/>
      <c r="AW28" s="1"/>
      <c r="AX28" s="1"/>
      <c r="AY28" s="1"/>
    </row>
    <row r="29" spans="1:51" ht="15" x14ac:dyDescent="0.25">
      <c r="A29" s="103">
        <f>YampaRiverInflow.TotalOutflow!A29</f>
        <v>46113</v>
      </c>
      <c r="B29" s="215"/>
      <c r="C29" s="207">
        <v>-46.276000000000003</v>
      </c>
      <c r="D29" s="219">
        <v>-46.276000000000003</v>
      </c>
      <c r="E29" s="8">
        <v>-46.224299999999999</v>
      </c>
      <c r="F29" s="8">
        <v>-45.231099999999998</v>
      </c>
      <c r="G29" s="8">
        <v>-21.337199999999999</v>
      </c>
      <c r="H29" s="8">
        <v>-46.392000000000003</v>
      </c>
      <c r="I29" s="8">
        <v>-46.931699999999999</v>
      </c>
      <c r="J29" s="8">
        <v>-10.3939</v>
      </c>
      <c r="K29" s="8">
        <v>-22.183299999999999</v>
      </c>
      <c r="L29" s="8">
        <v>-50.360900000000001</v>
      </c>
      <c r="M29" s="8">
        <v>-34.244300000000003</v>
      </c>
      <c r="N29" s="8">
        <v>-28.298599999999997</v>
      </c>
      <c r="O29" s="8">
        <v>-23.056999999999999</v>
      </c>
      <c r="P29" s="8">
        <v>-23.6526</v>
      </c>
      <c r="Q29" s="8">
        <v>-18.731300000000001</v>
      </c>
      <c r="R29" s="8">
        <v>-34.493000000000002</v>
      </c>
      <c r="S29" s="8">
        <v>-34.719099999999997</v>
      </c>
      <c r="T29" s="8">
        <v>-39.354300000000002</v>
      </c>
      <c r="U29" s="8">
        <v>-36.816499999999998</v>
      </c>
      <c r="V29" s="8">
        <v>-31.096499999999999</v>
      </c>
      <c r="W29" s="8">
        <v>-26.820700000000002</v>
      </c>
      <c r="X29" s="8">
        <v>-39.596599999999995</v>
      </c>
      <c r="Y29" s="8">
        <v>-38.490600000000001</v>
      </c>
      <c r="Z29" s="8">
        <v>-7.4329700000000001</v>
      </c>
      <c r="AA29" s="8">
        <v>-6.8644499999999997</v>
      </c>
      <c r="AB29" s="8">
        <v>-16.915599999999998</v>
      </c>
      <c r="AC29" s="8">
        <v>-37.536199999999994</v>
      </c>
      <c r="AD29" s="8">
        <v>-51.6753</v>
      </c>
      <c r="AE29" s="8">
        <v>-49.0565</v>
      </c>
      <c r="AF29" s="8">
        <v>3.8323470000000004</v>
      </c>
      <c r="AG29" s="8">
        <v>-59.116</v>
      </c>
      <c r="AH29" s="8">
        <v>-58.070099999999996</v>
      </c>
      <c r="AI29" s="7"/>
      <c r="AJ29" s="7"/>
      <c r="AK29" s="7"/>
      <c r="AL29" s="7"/>
      <c r="AM29" s="7"/>
      <c r="AN29" s="1"/>
      <c r="AO29" s="1"/>
      <c r="AP29" s="1"/>
      <c r="AQ29" s="1"/>
      <c r="AR29" s="1"/>
      <c r="AS29" s="1"/>
      <c r="AT29" s="1"/>
      <c r="AU29" s="1"/>
      <c r="AV29" s="1"/>
      <c r="AW29" s="1"/>
      <c r="AX29" s="1"/>
      <c r="AY29" s="1"/>
    </row>
    <row r="30" spans="1:51" ht="15" x14ac:dyDescent="0.25">
      <c r="A30" s="103">
        <f>YampaRiverInflow.TotalOutflow!A30</f>
        <v>46143</v>
      </c>
      <c r="B30" s="215"/>
      <c r="C30" s="207">
        <v>-44.006</v>
      </c>
      <c r="D30" s="219">
        <v>-44.006</v>
      </c>
      <c r="E30" s="8">
        <v>-31.252700000000001</v>
      </c>
      <c r="F30" s="8">
        <v>-147.96199999999999</v>
      </c>
      <c r="G30" s="8">
        <v>-29.909500000000001</v>
      </c>
      <c r="H30" s="8">
        <v>-28.129300000000001</v>
      </c>
      <c r="I30" s="8">
        <v>-49.9146</v>
      </c>
      <c r="J30" s="8">
        <v>-34.603400000000001</v>
      </c>
      <c r="K30" s="8">
        <v>-27.749099999999999</v>
      </c>
      <c r="L30" s="8">
        <v>-15.6434</v>
      </c>
      <c r="M30" s="8">
        <v>-26.480900000000002</v>
      </c>
      <c r="N30" s="8">
        <v>-13.461499999999999</v>
      </c>
      <c r="O30" s="8">
        <v>-3.12216</v>
      </c>
      <c r="P30" s="8">
        <v>-37.49</v>
      </c>
      <c r="Q30" s="8">
        <v>-28.581900000000001</v>
      </c>
      <c r="R30" s="8">
        <v>-34.988099999999996</v>
      </c>
      <c r="S30" s="8">
        <v>-27.610599999999998</v>
      </c>
      <c r="T30" s="8">
        <v>-13.771700000000001</v>
      </c>
      <c r="U30" s="8">
        <v>-19.453499999999998</v>
      </c>
      <c r="V30" s="8">
        <v>-43.834099999999999</v>
      </c>
      <c r="W30" s="8">
        <v>-36.948999999999998</v>
      </c>
      <c r="X30" s="8">
        <v>-18.708599999999997</v>
      </c>
      <c r="Y30" s="8">
        <v>-25.398700000000002</v>
      </c>
      <c r="Z30" s="8">
        <v>-18.684200000000001</v>
      </c>
      <c r="AA30" s="8">
        <v>-10.974200000000002</v>
      </c>
      <c r="AB30" s="8">
        <v>-34.367400000000004</v>
      </c>
      <c r="AC30" s="8">
        <v>-27.658300000000001</v>
      </c>
      <c r="AD30" s="8">
        <v>-22.264099999999999</v>
      </c>
      <c r="AE30" s="8">
        <v>-16.6996</v>
      </c>
      <c r="AF30" s="8">
        <v>-67.282200000000003</v>
      </c>
      <c r="AG30" s="8">
        <v>-19.012</v>
      </c>
      <c r="AH30" s="8">
        <v>-19.098700000000001</v>
      </c>
      <c r="AI30" s="7"/>
      <c r="AJ30" s="7"/>
      <c r="AK30" s="7"/>
      <c r="AL30" s="7"/>
      <c r="AM30" s="7"/>
      <c r="AN30" s="1"/>
      <c r="AO30" s="1"/>
      <c r="AP30" s="1"/>
      <c r="AQ30" s="1"/>
      <c r="AR30" s="1"/>
      <c r="AS30" s="1"/>
      <c r="AT30" s="1"/>
      <c r="AU30" s="1"/>
      <c r="AV30" s="1"/>
      <c r="AW30" s="1"/>
      <c r="AX30" s="1"/>
      <c r="AY30" s="1"/>
    </row>
    <row r="31" spans="1:51" ht="15" x14ac:dyDescent="0.25">
      <c r="A31" s="103">
        <f>YampaRiverInflow.TotalOutflow!A31</f>
        <v>46174</v>
      </c>
      <c r="B31" s="215"/>
      <c r="C31" s="207">
        <v>-38.847000000000001</v>
      </c>
      <c r="D31" s="219">
        <v>-38.847000000000001</v>
      </c>
      <c r="E31" s="8">
        <v>-51.9298</v>
      </c>
      <c r="F31" s="8">
        <v>-183.62299999999999</v>
      </c>
      <c r="G31" s="8">
        <v>-63.558300000000003</v>
      </c>
      <c r="H31" s="8">
        <v>-43.443300000000001</v>
      </c>
      <c r="I31" s="8">
        <v>-78.712100000000007</v>
      </c>
      <c r="J31" s="8">
        <v>-44.4283</v>
      </c>
      <c r="K31" s="8">
        <v>-46.623400000000004</v>
      </c>
      <c r="L31" s="8">
        <v>-26.48</v>
      </c>
      <c r="M31" s="8">
        <v>-49.249099999999999</v>
      </c>
      <c r="N31" s="8">
        <v>-37.820300000000003</v>
      </c>
      <c r="O31" s="8">
        <v>-37.123800000000003</v>
      </c>
      <c r="P31" s="8">
        <v>-46.805699999999995</v>
      </c>
      <c r="Q31" s="8">
        <v>-42.2714</v>
      </c>
      <c r="R31" s="8">
        <v>-36.915500000000002</v>
      </c>
      <c r="S31" s="8">
        <v>-53.137800000000006</v>
      </c>
      <c r="T31" s="8">
        <v>-64.9482</v>
      </c>
      <c r="U31" s="8">
        <v>-25.7806</v>
      </c>
      <c r="V31" s="8">
        <v>-34.943199999999997</v>
      </c>
      <c r="W31" s="8">
        <v>-51.296099999999996</v>
      </c>
      <c r="X31" s="8">
        <v>-57.331800000000001</v>
      </c>
      <c r="Y31" s="8">
        <v>-54.558199999999999</v>
      </c>
      <c r="Z31" s="8">
        <v>-68.587000000000003</v>
      </c>
      <c r="AA31" s="8">
        <v>-37.685099999999998</v>
      </c>
      <c r="AB31" s="8">
        <v>-32.256500000000003</v>
      </c>
      <c r="AC31" s="8">
        <v>-52.228699999999996</v>
      </c>
      <c r="AD31" s="8">
        <v>-55.433399999999999</v>
      </c>
      <c r="AE31" s="8">
        <v>-50.623800000000003</v>
      </c>
      <c r="AF31" s="8">
        <v>-49.755000000000003</v>
      </c>
      <c r="AG31" s="8">
        <v>-57.844000000000001</v>
      </c>
      <c r="AH31" s="8">
        <v>-49.321300000000001</v>
      </c>
      <c r="AI31" s="7"/>
      <c r="AJ31" s="7"/>
      <c r="AK31" s="7"/>
      <c r="AL31" s="7"/>
      <c r="AM31" s="7"/>
      <c r="AN31" s="1"/>
      <c r="AO31" s="1"/>
      <c r="AP31" s="1"/>
      <c r="AQ31" s="1"/>
      <c r="AR31" s="1"/>
      <c r="AS31" s="1"/>
      <c r="AT31" s="1"/>
      <c r="AU31" s="1"/>
      <c r="AV31" s="1"/>
      <c r="AW31" s="1"/>
      <c r="AX31" s="1"/>
      <c r="AY31" s="1"/>
    </row>
    <row r="32" spans="1:51" ht="15" x14ac:dyDescent="0.25">
      <c r="A32" s="103">
        <f>YampaRiverInflow.TotalOutflow!A32</f>
        <v>46204</v>
      </c>
      <c r="B32" s="215"/>
      <c r="C32" s="207">
        <v>-28.559000000000001</v>
      </c>
      <c r="D32" s="219">
        <v>-28.559000000000001</v>
      </c>
      <c r="E32" s="8">
        <v>-48.567099999999996</v>
      </c>
      <c r="F32" s="8">
        <v>-182.99199999999999</v>
      </c>
      <c r="G32" s="8">
        <v>-65.305999999999997</v>
      </c>
      <c r="H32" s="8">
        <v>-37.942</v>
      </c>
      <c r="I32" s="8">
        <v>-73.786799999999999</v>
      </c>
      <c r="J32" s="8">
        <v>-40.766500000000001</v>
      </c>
      <c r="K32" s="8">
        <v>-6.4570799999999995</v>
      </c>
      <c r="L32" s="8">
        <v>-40.478199999999994</v>
      </c>
      <c r="M32" s="8">
        <v>-35.347099999999998</v>
      </c>
      <c r="N32" s="8">
        <v>-30.984200000000001</v>
      </c>
      <c r="O32" s="8">
        <v>-12.644399999999999</v>
      </c>
      <c r="P32" s="8">
        <v>-15.251700000000001</v>
      </c>
      <c r="Q32" s="8">
        <v>-52.766100000000002</v>
      </c>
      <c r="R32" s="8">
        <v>-45.935900000000004</v>
      </c>
      <c r="S32" s="8">
        <v>-47.300400000000003</v>
      </c>
      <c r="T32" s="8">
        <v>-39.221400000000003</v>
      </c>
      <c r="U32" s="8">
        <v>-35.222799999999999</v>
      </c>
      <c r="V32" s="8">
        <v>-42.721499999999999</v>
      </c>
      <c r="W32" s="8">
        <v>-48.900100000000002</v>
      </c>
      <c r="X32" s="8">
        <v>-17.8947</v>
      </c>
      <c r="Y32" s="8">
        <v>-23.696200000000001</v>
      </c>
      <c r="Z32" s="8">
        <v>-7.1829000000000001</v>
      </c>
      <c r="AA32" s="8">
        <v>-15.904399999999999</v>
      </c>
      <c r="AB32" s="8">
        <v>-28.589599999999997</v>
      </c>
      <c r="AC32" s="8">
        <v>-43.727499999999999</v>
      </c>
      <c r="AD32" s="8">
        <v>-35.582300000000004</v>
      </c>
      <c r="AE32" s="8">
        <v>-30.575500000000002</v>
      </c>
      <c r="AF32" s="8">
        <v>-37.180800000000005</v>
      </c>
      <c r="AG32" s="8">
        <v>-48.3</v>
      </c>
      <c r="AH32" s="8">
        <v>-25.503700000000002</v>
      </c>
      <c r="AI32" s="7"/>
      <c r="AJ32" s="7"/>
      <c r="AK32" s="7"/>
      <c r="AL32" s="7"/>
      <c r="AM32" s="7"/>
      <c r="AN32" s="1"/>
      <c r="AO32" s="1"/>
      <c r="AP32" s="1"/>
      <c r="AQ32" s="1"/>
      <c r="AR32" s="1"/>
      <c r="AS32" s="1"/>
      <c r="AT32" s="1"/>
      <c r="AU32" s="1"/>
      <c r="AV32" s="1"/>
      <c r="AW32" s="1"/>
      <c r="AX32" s="1"/>
      <c r="AY32" s="1"/>
    </row>
    <row r="33" spans="1:51" ht="15" x14ac:dyDescent="0.25">
      <c r="A33" s="103">
        <f>YampaRiverInflow.TotalOutflow!A33</f>
        <v>46235</v>
      </c>
      <c r="B33" s="215"/>
      <c r="C33" s="207">
        <v>-19.579000000000001</v>
      </c>
      <c r="D33" s="219">
        <v>-19.579000000000001</v>
      </c>
      <c r="E33" s="8">
        <v>-37.121300000000005</v>
      </c>
      <c r="F33" s="8">
        <v>-39.379899999999999</v>
      </c>
      <c r="G33" s="8">
        <v>-27.815000000000001</v>
      </c>
      <c r="H33" s="8">
        <v>-14.0517</v>
      </c>
      <c r="I33" s="8">
        <v>-65.381299999999996</v>
      </c>
      <c r="J33" s="8">
        <v>-36.5657</v>
      </c>
      <c r="K33" s="8">
        <v>-19.854400000000002</v>
      </c>
      <c r="L33" s="8">
        <v>-3.75305</v>
      </c>
      <c r="M33" s="8">
        <v>-2.8775900000000001</v>
      </c>
      <c r="N33" s="8">
        <v>-12.666399999999999</v>
      </c>
      <c r="O33" s="8">
        <v>-13.9602</v>
      </c>
      <c r="P33" s="8">
        <v>-39.998400000000004</v>
      </c>
      <c r="Q33" s="8">
        <v>7.2850600000000005</v>
      </c>
      <c r="R33" s="8">
        <v>-24.3444</v>
      </c>
      <c r="S33" s="8">
        <v>-33.449400000000004</v>
      </c>
      <c r="T33" s="8">
        <v>-19.831900000000001</v>
      </c>
      <c r="U33" s="8">
        <v>-46.257599999999996</v>
      </c>
      <c r="V33" s="8">
        <v>-32.945300000000003</v>
      </c>
      <c r="W33" s="8">
        <v>-39.458300000000001</v>
      </c>
      <c r="X33" s="8">
        <v>-23.445799999999998</v>
      </c>
      <c r="Y33" s="8">
        <v>-14.442500000000001</v>
      </c>
      <c r="Z33" s="8">
        <v>-5.3147600000000006</v>
      </c>
      <c r="AA33" s="8">
        <v>-20.151</v>
      </c>
      <c r="AB33" s="8">
        <v>-29.148299999999999</v>
      </c>
      <c r="AC33" s="8">
        <v>-33.437899999999999</v>
      </c>
      <c r="AD33" s="8">
        <v>-29.450599999999998</v>
      </c>
      <c r="AE33" s="8">
        <v>-25.803599999999999</v>
      </c>
      <c r="AF33" s="8">
        <v>-58.466900000000003</v>
      </c>
      <c r="AG33" s="8">
        <v>-23.998000000000001</v>
      </c>
      <c r="AH33" s="8">
        <v>5.8436199999999996</v>
      </c>
      <c r="AI33" s="7"/>
      <c r="AJ33" s="7"/>
      <c r="AK33" s="7"/>
      <c r="AL33" s="7"/>
      <c r="AM33" s="7"/>
      <c r="AN33" s="1"/>
      <c r="AO33" s="1"/>
      <c r="AP33" s="1"/>
      <c r="AQ33" s="1"/>
      <c r="AR33" s="1"/>
      <c r="AS33" s="1"/>
      <c r="AT33" s="1"/>
      <c r="AU33" s="1"/>
      <c r="AV33" s="1"/>
      <c r="AW33" s="1"/>
      <c r="AX33" s="1"/>
      <c r="AY33" s="1"/>
    </row>
    <row r="34" spans="1:51" ht="15" x14ac:dyDescent="0.25">
      <c r="A34" s="103">
        <f>YampaRiverInflow.TotalOutflow!A34</f>
        <v>46266</v>
      </c>
      <c r="B34" s="215"/>
      <c r="C34" s="207">
        <v>-5.8220000000000001</v>
      </c>
      <c r="D34" s="219">
        <v>-5.8220000000000001</v>
      </c>
      <c r="E34" s="8">
        <v>-31.333599999999997</v>
      </c>
      <c r="F34" s="8">
        <v>-19.856300000000001</v>
      </c>
      <c r="G34" s="8">
        <v>-41.415900000000001</v>
      </c>
      <c r="H34" s="8">
        <v>-22.555199999999999</v>
      </c>
      <c r="I34" s="8">
        <v>0.85353000000000001</v>
      </c>
      <c r="J34" s="8">
        <v>-61.966300000000004</v>
      </c>
      <c r="K34" s="8">
        <v>-54.048999999999999</v>
      </c>
      <c r="L34" s="8">
        <v>-27.7121</v>
      </c>
      <c r="M34" s="8">
        <v>-18.022099999999998</v>
      </c>
      <c r="N34" s="8">
        <v>-8.8447199999999988</v>
      </c>
      <c r="O34" s="8">
        <v>-17.9664</v>
      </c>
      <c r="P34" s="8">
        <v>-5.1358199999999998</v>
      </c>
      <c r="Q34" s="8">
        <v>-10.9739</v>
      </c>
      <c r="R34" s="8">
        <v>-32.469799999999999</v>
      </c>
      <c r="S34" s="8">
        <v>-35.090000000000003</v>
      </c>
      <c r="T34" s="8">
        <v>-20.7882</v>
      </c>
      <c r="U34" s="8">
        <v>-50.804099999999998</v>
      </c>
      <c r="V34" s="8">
        <v>-26.487200000000001</v>
      </c>
      <c r="W34" s="8">
        <v>-30.253900000000002</v>
      </c>
      <c r="X34" s="8">
        <v>-43.0578</v>
      </c>
      <c r="Y34" s="8">
        <v>-36.350099999999998</v>
      </c>
      <c r="Z34" s="8">
        <v>-18.872799999999998</v>
      </c>
      <c r="AA34" s="8">
        <v>-16.6816</v>
      </c>
      <c r="AB34" s="8">
        <v>-22.602599999999999</v>
      </c>
      <c r="AC34" s="8">
        <v>-13.866299999999999</v>
      </c>
      <c r="AD34" s="8">
        <v>-20.75</v>
      </c>
      <c r="AE34" s="8">
        <v>-8.9183799999999991</v>
      </c>
      <c r="AF34" s="8">
        <v>-33.353900000000003</v>
      </c>
      <c r="AG34" s="8">
        <v>-15.521000000000001</v>
      </c>
      <c r="AH34" s="8">
        <v>-12.745700000000001</v>
      </c>
      <c r="AI34" s="7"/>
      <c r="AJ34" s="7"/>
      <c r="AK34" s="7"/>
      <c r="AL34" s="7"/>
      <c r="AM34" s="7"/>
      <c r="AN34" s="1"/>
      <c r="AO34" s="1"/>
      <c r="AP34" s="1"/>
      <c r="AQ34" s="1"/>
      <c r="AR34" s="1"/>
      <c r="AS34" s="1"/>
      <c r="AT34" s="1"/>
      <c r="AU34" s="1"/>
      <c r="AV34" s="1"/>
      <c r="AW34" s="1"/>
      <c r="AX34" s="1"/>
      <c r="AY34" s="1"/>
    </row>
    <row r="35" spans="1:51" ht="15" x14ac:dyDescent="0.25">
      <c r="A35" s="103">
        <f>YampaRiverInflow.TotalOutflow!A35</f>
        <v>46296</v>
      </c>
      <c r="B35" s="215"/>
      <c r="C35" s="207">
        <v>-4.7489999999999997</v>
      </c>
      <c r="D35" s="219">
        <v>-4.7489999999999997</v>
      </c>
      <c r="E35" s="8">
        <v>-8.1872799999999994</v>
      </c>
      <c r="F35" s="8">
        <v>-13.261700000000001</v>
      </c>
      <c r="G35" s="8">
        <v>8.3438300000000005</v>
      </c>
      <c r="H35" s="8">
        <v>1.6283399999999999</v>
      </c>
      <c r="I35" s="8">
        <v>-1.5256099999999999</v>
      </c>
      <c r="J35" s="8">
        <v>0.55819000000000007</v>
      </c>
      <c r="K35" s="8">
        <v>-0.40666000000000002</v>
      </c>
      <c r="L35" s="8">
        <v>-3.3743600000000002</v>
      </c>
      <c r="M35" s="8">
        <v>10.40099</v>
      </c>
      <c r="N35" s="8">
        <v>3.1250999999999998</v>
      </c>
      <c r="O35" s="8">
        <v>0.16553999999999999</v>
      </c>
      <c r="P35" s="8">
        <v>26.085080000000001</v>
      </c>
      <c r="Q35" s="8">
        <v>-4.4398100000000005</v>
      </c>
      <c r="R35" s="8">
        <v>7.4000500000000002</v>
      </c>
      <c r="S35" s="8">
        <v>-11.6661</v>
      </c>
      <c r="T35" s="8">
        <v>-2.7408399999999999</v>
      </c>
      <c r="U35" s="8">
        <v>-4.4333</v>
      </c>
      <c r="V35" s="8">
        <v>-10.0848</v>
      </c>
      <c r="W35" s="8">
        <v>-27.032599999999999</v>
      </c>
      <c r="X35" s="8">
        <v>-5.7554099999999995</v>
      </c>
      <c r="Y35" s="8">
        <v>-10.2515</v>
      </c>
      <c r="Z35" s="8">
        <v>-12.6999</v>
      </c>
      <c r="AA35" s="8">
        <v>-3.16777</v>
      </c>
      <c r="AB35" s="8">
        <v>-24.611999999999998</v>
      </c>
      <c r="AC35" s="8">
        <v>-28.077099999999998</v>
      </c>
      <c r="AD35" s="8">
        <v>-12.1576</v>
      </c>
      <c r="AE35" s="8">
        <v>1.7223250000000001</v>
      </c>
      <c r="AF35" s="8">
        <v>-9.7818899999999989</v>
      </c>
      <c r="AG35" s="8">
        <v>3.17</v>
      </c>
      <c r="AH35" s="8">
        <v>-15.058</v>
      </c>
      <c r="AI35" s="7"/>
      <c r="AJ35" s="7"/>
      <c r="AK35" s="7"/>
      <c r="AL35" s="7"/>
      <c r="AM35" s="7"/>
      <c r="AN35" s="1"/>
      <c r="AO35" s="1"/>
      <c r="AP35" s="1"/>
      <c r="AQ35" s="1"/>
      <c r="AR35" s="1"/>
      <c r="AS35" s="1"/>
      <c r="AT35" s="1"/>
      <c r="AU35" s="1"/>
      <c r="AV35" s="1"/>
      <c r="AW35" s="1"/>
      <c r="AX35" s="1"/>
      <c r="AY35" s="1"/>
    </row>
    <row r="36" spans="1:51" ht="15" x14ac:dyDescent="0.25">
      <c r="A36" s="103">
        <f>YampaRiverInflow.TotalOutflow!A36</f>
        <v>46327</v>
      </c>
      <c r="B36" s="215"/>
      <c r="C36" s="207">
        <v>13.587</v>
      </c>
      <c r="D36" s="219">
        <v>13.587</v>
      </c>
      <c r="E36" s="8">
        <v>1.3323900000000002</v>
      </c>
      <c r="F36" s="8">
        <v>8.9617099999999983</v>
      </c>
      <c r="G36" s="8">
        <v>4.5023100000000005</v>
      </c>
      <c r="H36" s="8">
        <v>13.97513</v>
      </c>
      <c r="I36" s="8">
        <v>6.8756899999999996</v>
      </c>
      <c r="J36" s="8">
        <v>-37.753900000000002</v>
      </c>
      <c r="K36" s="8">
        <v>12.579600000000001</v>
      </c>
      <c r="L36" s="8">
        <v>4.9528100000000004</v>
      </c>
      <c r="M36" s="8">
        <v>14.292</v>
      </c>
      <c r="N36" s="8">
        <v>10.398250000000001</v>
      </c>
      <c r="O36" s="8">
        <v>14.77266</v>
      </c>
      <c r="P36" s="8">
        <v>2.89751</v>
      </c>
      <c r="Q36" s="8">
        <v>-5.1595500000000003</v>
      </c>
      <c r="R36" s="8">
        <v>8.3595300000000012</v>
      </c>
      <c r="S36" s="8">
        <v>0.24359</v>
      </c>
      <c r="T36" s="8">
        <v>-2.1938</v>
      </c>
      <c r="U36" s="8">
        <v>-8.1242999999999999</v>
      </c>
      <c r="V36" s="8">
        <v>-20.0396</v>
      </c>
      <c r="W36" s="8">
        <v>-7.1350500000000006</v>
      </c>
      <c r="X36" s="8">
        <v>-4.9749300000000005</v>
      </c>
      <c r="Y36" s="8">
        <v>-2.7747700000000002</v>
      </c>
      <c r="Z36" s="8">
        <v>-5.4642499999999998</v>
      </c>
      <c r="AA36" s="8">
        <v>12.753399999999999</v>
      </c>
      <c r="AB36" s="8">
        <v>1.235026</v>
      </c>
      <c r="AC36" s="8">
        <v>6.9389319999999994</v>
      </c>
      <c r="AD36" s="8">
        <v>-9.7391900000000007</v>
      </c>
      <c r="AE36" s="8">
        <v>26.70477</v>
      </c>
      <c r="AF36" s="8">
        <v>4.1004740000000002</v>
      </c>
      <c r="AG36" s="8">
        <v>8.6760000000000002</v>
      </c>
      <c r="AH36" s="8">
        <v>-7.5486000000000004</v>
      </c>
      <c r="AI36" s="7"/>
      <c r="AJ36" s="7"/>
      <c r="AK36" s="7"/>
      <c r="AL36" s="7"/>
      <c r="AM36" s="7"/>
      <c r="AN36" s="1"/>
      <c r="AO36" s="1"/>
      <c r="AP36" s="1"/>
      <c r="AQ36" s="1"/>
      <c r="AR36" s="1"/>
      <c r="AS36" s="1"/>
      <c r="AT36" s="1"/>
      <c r="AU36" s="1"/>
      <c r="AV36" s="1"/>
      <c r="AW36" s="1"/>
      <c r="AX36" s="1"/>
      <c r="AY36" s="1"/>
    </row>
    <row r="37" spans="1:51" ht="15" x14ac:dyDescent="0.25">
      <c r="A37" s="103">
        <f>YampaRiverInflow.TotalOutflow!A37</f>
        <v>46357</v>
      </c>
      <c r="B37" s="215"/>
      <c r="C37" s="207">
        <v>18.291</v>
      </c>
      <c r="D37" s="219">
        <v>18.291</v>
      </c>
      <c r="E37" s="8">
        <v>11.40897</v>
      </c>
      <c r="F37" s="8">
        <v>18.883740000000003</v>
      </c>
      <c r="G37" s="8">
        <v>6.48062</v>
      </c>
      <c r="H37" s="8">
        <v>-1.6886700000000001</v>
      </c>
      <c r="I37" s="8">
        <v>-26.622299999999999</v>
      </c>
      <c r="J37" s="8">
        <v>-69.312100000000001</v>
      </c>
      <c r="K37" s="8">
        <v>30.47054</v>
      </c>
      <c r="L37" s="8">
        <v>12.73404</v>
      </c>
      <c r="M37" s="8">
        <v>16.88007</v>
      </c>
      <c r="N37" s="8">
        <v>5.8597900000000003</v>
      </c>
      <c r="O37" s="8">
        <v>7.4444699999999999</v>
      </c>
      <c r="P37" s="8">
        <v>33.224269999999997</v>
      </c>
      <c r="Q37" s="8">
        <v>12.479979999999999</v>
      </c>
      <c r="R37" s="8">
        <v>17.551400000000001</v>
      </c>
      <c r="S37" s="8">
        <v>6.2706099999999996</v>
      </c>
      <c r="T37" s="8">
        <v>38.814579999999999</v>
      </c>
      <c r="U37" s="8">
        <v>9.5693099999999998</v>
      </c>
      <c r="V37" s="8">
        <v>34.180550000000004</v>
      </c>
      <c r="W37" s="8">
        <v>4.3811200000000001</v>
      </c>
      <c r="X37" s="8">
        <v>12.84577</v>
      </c>
      <c r="Y37" s="8">
        <v>-9.6169899999999995</v>
      </c>
      <c r="Z37" s="8">
        <v>8.3672789999999999</v>
      </c>
      <c r="AA37" s="8">
        <v>21.699849999999998</v>
      </c>
      <c r="AB37" s="8">
        <v>30.923099999999998</v>
      </c>
      <c r="AC37" s="8">
        <v>2.6434799999999998</v>
      </c>
      <c r="AD37" s="8">
        <v>7.848967</v>
      </c>
      <c r="AE37" s="8">
        <v>2.9376329999999999</v>
      </c>
      <c r="AF37" s="8">
        <v>20.856740000000002</v>
      </c>
      <c r="AG37" s="8">
        <v>18.335000000000001</v>
      </c>
      <c r="AH37" s="8">
        <v>4.6582799999999995</v>
      </c>
      <c r="AI37" s="7"/>
      <c r="AJ37" s="7"/>
      <c r="AK37" s="7"/>
      <c r="AL37" s="7"/>
      <c r="AM37" s="7"/>
      <c r="AN37" s="1"/>
      <c r="AO37" s="1"/>
      <c r="AP37" s="1"/>
      <c r="AQ37" s="1"/>
      <c r="AR37" s="1"/>
      <c r="AS37" s="1"/>
      <c r="AT37" s="1"/>
      <c r="AU37" s="1"/>
      <c r="AV37" s="1"/>
      <c r="AW37" s="1"/>
      <c r="AX37" s="1"/>
      <c r="AY37" s="1"/>
    </row>
    <row r="38" spans="1:51" ht="15" x14ac:dyDescent="0.25">
      <c r="A38" s="103">
        <f>YampaRiverInflow.TotalOutflow!A38</f>
        <v>46388</v>
      </c>
      <c r="B38" s="215"/>
      <c r="C38" s="207">
        <v>-10.882999999999999</v>
      </c>
      <c r="D38" s="219">
        <v>-10.882999999999999</v>
      </c>
      <c r="E38" s="8">
        <v>-30.712700000000002</v>
      </c>
      <c r="F38" s="8">
        <v>-2.2970100000000002</v>
      </c>
      <c r="G38" s="8">
        <v>-5.6275300000000001</v>
      </c>
      <c r="H38" s="8">
        <v>-64.680900000000008</v>
      </c>
      <c r="I38" s="8">
        <v>-113.199</v>
      </c>
      <c r="J38" s="8">
        <v>36.242400000000004</v>
      </c>
      <c r="K38" s="8">
        <v>-10.6774</v>
      </c>
      <c r="L38" s="8">
        <v>8.1581399999999995</v>
      </c>
      <c r="M38" s="8">
        <v>1.3930199999999999</v>
      </c>
      <c r="N38" s="8">
        <v>10.17</v>
      </c>
      <c r="O38" s="8">
        <v>3.6542600000000003</v>
      </c>
      <c r="P38" s="8">
        <v>8.1713000000000005</v>
      </c>
      <c r="Q38" s="8">
        <v>-29.2118</v>
      </c>
      <c r="R38" s="8">
        <v>-12.4862</v>
      </c>
      <c r="S38" s="8">
        <v>-4.2013100000000003</v>
      </c>
      <c r="T38" s="8">
        <v>-21.987200000000001</v>
      </c>
      <c r="U38" s="8">
        <v>21.381310000000003</v>
      </c>
      <c r="V38" s="8">
        <v>-39.100499999999997</v>
      </c>
      <c r="W38" s="8">
        <v>-31.088799999999999</v>
      </c>
      <c r="X38" s="8">
        <v>7.3067399999999996</v>
      </c>
      <c r="Y38" s="8">
        <v>-13.319000000000001</v>
      </c>
      <c r="Z38" s="8">
        <v>-6.39839</v>
      </c>
      <c r="AA38" s="8">
        <v>-23.134</v>
      </c>
      <c r="AB38" s="8">
        <v>-29.637900000000002</v>
      </c>
      <c r="AC38" s="8">
        <v>-24.356300000000001</v>
      </c>
      <c r="AD38" s="8">
        <v>-6.12601</v>
      </c>
      <c r="AE38" s="8">
        <v>-35.9651</v>
      </c>
      <c r="AF38" s="8">
        <v>-1.4319999999999999</v>
      </c>
      <c r="AG38" s="8">
        <v>-16.688599999999997</v>
      </c>
      <c r="AH38" s="8">
        <v>33.015449999999994</v>
      </c>
      <c r="AI38" s="7"/>
      <c r="AJ38" s="7"/>
      <c r="AK38" s="7"/>
      <c r="AL38" s="7"/>
      <c r="AM38" s="7"/>
      <c r="AN38" s="1"/>
      <c r="AO38" s="1"/>
      <c r="AP38" s="1"/>
      <c r="AQ38" s="1"/>
      <c r="AR38" s="1"/>
      <c r="AS38" s="1"/>
      <c r="AT38" s="1"/>
      <c r="AU38" s="1"/>
      <c r="AV38" s="1"/>
      <c r="AW38" s="1"/>
      <c r="AX38" s="1"/>
      <c r="AY38" s="1"/>
    </row>
    <row r="39" spans="1:51" ht="15" x14ac:dyDescent="0.25">
      <c r="A39" s="103">
        <f>YampaRiverInflow.TotalOutflow!A39</f>
        <v>46419</v>
      </c>
      <c r="B39" s="215"/>
      <c r="C39" s="207">
        <v>-32.511000000000003</v>
      </c>
      <c r="D39" s="219">
        <v>-32.511000000000003</v>
      </c>
      <c r="E39" s="8">
        <v>-38.901800000000001</v>
      </c>
      <c r="F39" s="8">
        <v>-63.575199999999995</v>
      </c>
      <c r="G39" s="8">
        <v>-26.556999999999999</v>
      </c>
      <c r="H39" s="8">
        <v>-43.0946</v>
      </c>
      <c r="I39" s="8">
        <v>-46.804400000000001</v>
      </c>
      <c r="J39" s="8">
        <v>-20.875299999999999</v>
      </c>
      <c r="K39" s="8">
        <v>-24.3658</v>
      </c>
      <c r="L39" s="8">
        <v>1.18557</v>
      </c>
      <c r="M39" s="8">
        <v>-25.8432</v>
      </c>
      <c r="N39" s="8">
        <v>-4.4762599999999999</v>
      </c>
      <c r="O39" s="8">
        <v>-2.36822</v>
      </c>
      <c r="P39" s="8">
        <v>5.9079799999999993</v>
      </c>
      <c r="Q39" s="8">
        <v>-17.978400000000001</v>
      </c>
      <c r="R39" s="8">
        <v>-35.601699999999994</v>
      </c>
      <c r="S39" s="8">
        <v>-45.1038</v>
      </c>
      <c r="T39" s="8">
        <v>-5.1178299999999997</v>
      </c>
      <c r="U39" s="8">
        <v>-37.283000000000001</v>
      </c>
      <c r="V39" s="8">
        <v>-15.6464</v>
      </c>
      <c r="W39" s="8">
        <v>-40.071800000000003</v>
      </c>
      <c r="X39" s="8">
        <v>-32.633000000000003</v>
      </c>
      <c r="Y39" s="8">
        <v>-26.703299999999999</v>
      </c>
      <c r="Z39" s="8">
        <v>-28.727499999999999</v>
      </c>
      <c r="AA39" s="8">
        <v>-41.463300000000004</v>
      </c>
      <c r="AB39" s="8">
        <v>-12.364799999999999</v>
      </c>
      <c r="AC39" s="8">
        <v>-17.944700000000001</v>
      </c>
      <c r="AD39" s="8">
        <v>-30.381799999999998</v>
      </c>
      <c r="AE39" s="8">
        <v>-39.880099999999999</v>
      </c>
      <c r="AF39" s="8">
        <v>-13.894</v>
      </c>
      <c r="AG39" s="8">
        <v>-22.5732</v>
      </c>
      <c r="AH39" s="8">
        <v>-17.1022</v>
      </c>
      <c r="AI39" s="7"/>
      <c r="AJ39" s="7"/>
      <c r="AK39" s="7"/>
      <c r="AL39" s="7"/>
      <c r="AM39" s="7"/>
      <c r="AN39" s="1"/>
      <c r="AO39" s="1"/>
      <c r="AP39" s="1"/>
      <c r="AQ39" s="1"/>
      <c r="AR39" s="1"/>
      <c r="AS39" s="1"/>
      <c r="AT39" s="1"/>
      <c r="AU39" s="1"/>
      <c r="AV39" s="1"/>
      <c r="AW39" s="1"/>
      <c r="AX39" s="1"/>
      <c r="AY39" s="1"/>
    </row>
    <row r="40" spans="1:51" ht="15" x14ac:dyDescent="0.25">
      <c r="A40" s="103">
        <f>YampaRiverInflow.TotalOutflow!A40</f>
        <v>46447</v>
      </c>
      <c r="B40" s="215"/>
      <c r="C40" s="207">
        <v>-41.313000000000002</v>
      </c>
      <c r="D40" s="219">
        <v>-41.313000000000002</v>
      </c>
      <c r="E40" s="8">
        <v>-40.1935</v>
      </c>
      <c r="F40" s="8">
        <v>-34.902000000000001</v>
      </c>
      <c r="G40" s="8">
        <v>-96.0959</v>
      </c>
      <c r="H40" s="8">
        <v>-38.881300000000003</v>
      </c>
      <c r="I40" s="8">
        <v>-9.1832499999999992</v>
      </c>
      <c r="J40" s="8">
        <v>-13.1533</v>
      </c>
      <c r="K40" s="8">
        <v>-27.913900000000002</v>
      </c>
      <c r="L40" s="8">
        <v>-37.945300000000003</v>
      </c>
      <c r="M40" s="8">
        <v>-37.232500000000002</v>
      </c>
      <c r="N40" s="8">
        <v>-84.1511</v>
      </c>
      <c r="O40" s="8">
        <v>-52.822800000000001</v>
      </c>
      <c r="P40" s="8">
        <v>-62.375399999999999</v>
      </c>
      <c r="Q40" s="8">
        <v>-22.7028</v>
      </c>
      <c r="R40" s="8">
        <v>-24.410799999999998</v>
      </c>
      <c r="S40" s="8">
        <v>-35.779199999999996</v>
      </c>
      <c r="T40" s="8">
        <v>-52.189599999999999</v>
      </c>
      <c r="U40" s="8">
        <v>-44.594099999999997</v>
      </c>
      <c r="V40" s="8">
        <v>-46.276900000000005</v>
      </c>
      <c r="W40" s="8">
        <v>-41.1785</v>
      </c>
      <c r="X40" s="8">
        <v>-54.098800000000004</v>
      </c>
      <c r="Y40" s="8">
        <v>-94.38669999999999</v>
      </c>
      <c r="Z40" s="8">
        <v>-68.116</v>
      </c>
      <c r="AA40" s="8">
        <v>-21.329699999999999</v>
      </c>
      <c r="AB40" s="8">
        <v>-45.133600000000001</v>
      </c>
      <c r="AC40" s="8">
        <v>-41.103999999999999</v>
      </c>
      <c r="AD40" s="8">
        <v>-52.287500000000001</v>
      </c>
      <c r="AE40" s="8">
        <v>-39.996499999999997</v>
      </c>
      <c r="AF40" s="8">
        <v>-34.947000000000003</v>
      </c>
      <c r="AG40" s="8">
        <v>-9.4451399999999985</v>
      </c>
      <c r="AH40" s="8">
        <v>-51.122900000000001</v>
      </c>
      <c r="AI40" s="7"/>
      <c r="AJ40" s="7"/>
      <c r="AK40" s="7"/>
      <c r="AL40" s="7"/>
      <c r="AM40" s="7"/>
      <c r="AN40" s="1"/>
      <c r="AO40" s="1"/>
      <c r="AP40" s="1"/>
      <c r="AQ40" s="1"/>
      <c r="AR40" s="1"/>
      <c r="AS40" s="1"/>
      <c r="AT40" s="1"/>
      <c r="AU40" s="1"/>
      <c r="AV40" s="1"/>
      <c r="AW40" s="1"/>
      <c r="AX40" s="1"/>
      <c r="AY40" s="1"/>
    </row>
    <row r="41" spans="1:51" ht="15" x14ac:dyDescent="0.25">
      <c r="A41" s="103">
        <f>YampaRiverInflow.TotalOutflow!A41</f>
        <v>46478</v>
      </c>
      <c r="B41" s="215"/>
      <c r="C41" s="207">
        <v>-46.276000000000003</v>
      </c>
      <c r="D41" s="219">
        <v>-46.276000000000003</v>
      </c>
      <c r="E41" s="8">
        <v>-45.231099999999998</v>
      </c>
      <c r="F41" s="8">
        <v>-21.337199999999999</v>
      </c>
      <c r="G41" s="8">
        <v>-46.392000000000003</v>
      </c>
      <c r="H41" s="8">
        <v>-46.931699999999999</v>
      </c>
      <c r="I41" s="8">
        <v>-10.3939</v>
      </c>
      <c r="J41" s="8">
        <v>-22.183299999999999</v>
      </c>
      <c r="K41" s="8">
        <v>-50.360900000000001</v>
      </c>
      <c r="L41" s="8">
        <v>-34.244300000000003</v>
      </c>
      <c r="M41" s="8">
        <v>-28.298599999999997</v>
      </c>
      <c r="N41" s="8">
        <v>-23.056999999999999</v>
      </c>
      <c r="O41" s="8">
        <v>-23.6526</v>
      </c>
      <c r="P41" s="8">
        <v>-18.731300000000001</v>
      </c>
      <c r="Q41" s="8">
        <v>-34.493000000000002</v>
      </c>
      <c r="R41" s="8">
        <v>-34.719099999999997</v>
      </c>
      <c r="S41" s="8">
        <v>-39.354300000000002</v>
      </c>
      <c r="T41" s="8">
        <v>-36.816499999999998</v>
      </c>
      <c r="U41" s="8">
        <v>-31.096499999999999</v>
      </c>
      <c r="V41" s="8">
        <v>-26.820700000000002</v>
      </c>
      <c r="W41" s="8">
        <v>-39.596599999999995</v>
      </c>
      <c r="X41" s="8">
        <v>-38.490600000000001</v>
      </c>
      <c r="Y41" s="8">
        <v>-7.4329700000000001</v>
      </c>
      <c r="Z41" s="8">
        <v>-6.8644499999999997</v>
      </c>
      <c r="AA41" s="8">
        <v>-16.915599999999998</v>
      </c>
      <c r="AB41" s="8">
        <v>-37.536199999999994</v>
      </c>
      <c r="AC41" s="8">
        <v>-51.6753</v>
      </c>
      <c r="AD41" s="8">
        <v>-49.0565</v>
      </c>
      <c r="AE41" s="8">
        <v>3.8323470000000004</v>
      </c>
      <c r="AF41" s="8">
        <v>-59.116</v>
      </c>
      <c r="AG41" s="8">
        <v>-58.070099999999996</v>
      </c>
      <c r="AH41" s="8">
        <v>-46.224299999999999</v>
      </c>
      <c r="AI41" s="7"/>
      <c r="AJ41" s="7"/>
      <c r="AK41" s="7"/>
      <c r="AL41" s="7"/>
      <c r="AM41" s="7"/>
      <c r="AN41" s="1"/>
      <c r="AO41" s="1"/>
      <c r="AP41" s="1"/>
      <c r="AQ41" s="1"/>
      <c r="AR41" s="1"/>
      <c r="AS41" s="1"/>
      <c r="AT41" s="1"/>
      <c r="AU41" s="1"/>
      <c r="AV41" s="1"/>
      <c r="AW41" s="1"/>
      <c r="AX41" s="1"/>
      <c r="AY41" s="1"/>
    </row>
    <row r="42" spans="1:51" ht="15" x14ac:dyDescent="0.25">
      <c r="A42" s="103">
        <f>YampaRiverInflow.TotalOutflow!A42</f>
        <v>46508</v>
      </c>
      <c r="B42" s="215"/>
      <c r="C42" s="207">
        <v>-44.006</v>
      </c>
      <c r="D42" s="219">
        <v>-44.006</v>
      </c>
      <c r="E42" s="8">
        <v>-147.96199999999999</v>
      </c>
      <c r="F42" s="8">
        <v>-29.909500000000001</v>
      </c>
      <c r="G42" s="8">
        <v>-28.129300000000001</v>
      </c>
      <c r="H42" s="8">
        <v>-49.9146</v>
      </c>
      <c r="I42" s="8">
        <v>-34.603400000000001</v>
      </c>
      <c r="J42" s="8">
        <v>-27.749099999999999</v>
      </c>
      <c r="K42" s="8">
        <v>-15.6434</v>
      </c>
      <c r="L42" s="8">
        <v>-26.480900000000002</v>
      </c>
      <c r="M42" s="8">
        <v>-13.461499999999999</v>
      </c>
      <c r="N42" s="8">
        <v>-3.12216</v>
      </c>
      <c r="O42" s="8">
        <v>-37.49</v>
      </c>
      <c r="P42" s="8">
        <v>-28.581900000000001</v>
      </c>
      <c r="Q42" s="8">
        <v>-34.988099999999996</v>
      </c>
      <c r="R42" s="8">
        <v>-27.610599999999998</v>
      </c>
      <c r="S42" s="8">
        <v>-13.771700000000001</v>
      </c>
      <c r="T42" s="8">
        <v>-19.453499999999998</v>
      </c>
      <c r="U42" s="8">
        <v>-43.834099999999999</v>
      </c>
      <c r="V42" s="8">
        <v>-36.948999999999998</v>
      </c>
      <c r="W42" s="8">
        <v>-18.708599999999997</v>
      </c>
      <c r="X42" s="8">
        <v>-25.398700000000002</v>
      </c>
      <c r="Y42" s="8">
        <v>-18.684200000000001</v>
      </c>
      <c r="Z42" s="8">
        <v>-10.974200000000002</v>
      </c>
      <c r="AA42" s="8">
        <v>-34.367400000000004</v>
      </c>
      <c r="AB42" s="8">
        <v>-27.658300000000001</v>
      </c>
      <c r="AC42" s="8">
        <v>-22.264099999999999</v>
      </c>
      <c r="AD42" s="8">
        <v>-16.6996</v>
      </c>
      <c r="AE42" s="8">
        <v>-67.282200000000003</v>
      </c>
      <c r="AF42" s="8">
        <v>-19.012</v>
      </c>
      <c r="AG42" s="8">
        <v>-19.098700000000001</v>
      </c>
      <c r="AH42" s="8">
        <v>-31.252700000000001</v>
      </c>
      <c r="AI42" s="7"/>
      <c r="AJ42" s="7"/>
      <c r="AK42" s="7"/>
      <c r="AL42" s="7"/>
      <c r="AM42" s="7"/>
      <c r="AN42" s="1"/>
      <c r="AO42" s="1"/>
      <c r="AP42" s="1"/>
      <c r="AQ42" s="1"/>
      <c r="AR42" s="1"/>
      <c r="AS42" s="1"/>
      <c r="AT42" s="1"/>
      <c r="AU42" s="1"/>
      <c r="AV42" s="1"/>
      <c r="AW42" s="1"/>
      <c r="AX42" s="1"/>
      <c r="AY42" s="1"/>
    </row>
    <row r="43" spans="1:51" ht="15" x14ac:dyDescent="0.25">
      <c r="A43" s="103">
        <f>YampaRiverInflow.TotalOutflow!A43</f>
        <v>46539</v>
      </c>
      <c r="B43" s="215"/>
      <c r="C43" s="207">
        <v>-38.847000000000001</v>
      </c>
      <c r="D43" s="219">
        <v>-38.847000000000001</v>
      </c>
      <c r="E43" s="8">
        <v>-183.62299999999999</v>
      </c>
      <c r="F43" s="8">
        <v>-63.558300000000003</v>
      </c>
      <c r="G43" s="8">
        <v>-43.443300000000001</v>
      </c>
      <c r="H43" s="8">
        <v>-78.712100000000007</v>
      </c>
      <c r="I43" s="8">
        <v>-44.4283</v>
      </c>
      <c r="J43" s="8">
        <v>-46.623400000000004</v>
      </c>
      <c r="K43" s="8">
        <v>-26.48</v>
      </c>
      <c r="L43" s="8">
        <v>-49.249099999999999</v>
      </c>
      <c r="M43" s="8">
        <v>-37.820300000000003</v>
      </c>
      <c r="N43" s="8">
        <v>-37.123800000000003</v>
      </c>
      <c r="O43" s="8">
        <v>-46.805699999999995</v>
      </c>
      <c r="P43" s="8">
        <v>-42.2714</v>
      </c>
      <c r="Q43" s="8">
        <v>-36.915500000000002</v>
      </c>
      <c r="R43" s="8">
        <v>-53.137800000000006</v>
      </c>
      <c r="S43" s="8">
        <v>-64.9482</v>
      </c>
      <c r="T43" s="8">
        <v>-25.7806</v>
      </c>
      <c r="U43" s="8">
        <v>-34.943199999999997</v>
      </c>
      <c r="V43" s="8">
        <v>-51.296099999999996</v>
      </c>
      <c r="W43" s="8">
        <v>-57.331800000000001</v>
      </c>
      <c r="X43" s="8">
        <v>-54.558199999999999</v>
      </c>
      <c r="Y43" s="8">
        <v>-68.587000000000003</v>
      </c>
      <c r="Z43" s="8">
        <v>-37.685099999999998</v>
      </c>
      <c r="AA43" s="8">
        <v>-32.256500000000003</v>
      </c>
      <c r="AB43" s="8">
        <v>-52.228699999999996</v>
      </c>
      <c r="AC43" s="8">
        <v>-55.433399999999999</v>
      </c>
      <c r="AD43" s="8">
        <v>-50.623800000000003</v>
      </c>
      <c r="AE43" s="8">
        <v>-49.755000000000003</v>
      </c>
      <c r="AF43" s="8">
        <v>-57.844000000000001</v>
      </c>
      <c r="AG43" s="8">
        <v>-49.321300000000001</v>
      </c>
      <c r="AH43" s="8">
        <v>-51.9298</v>
      </c>
      <c r="AI43" s="7"/>
      <c r="AJ43" s="7"/>
      <c r="AK43" s="7"/>
      <c r="AL43" s="7"/>
      <c r="AM43" s="7"/>
      <c r="AN43" s="1"/>
      <c r="AO43" s="1"/>
      <c r="AP43" s="1"/>
      <c r="AQ43" s="1"/>
      <c r="AR43" s="1"/>
      <c r="AS43" s="1"/>
      <c r="AT43" s="1"/>
      <c r="AU43" s="1"/>
      <c r="AV43" s="1"/>
      <c r="AW43" s="1"/>
      <c r="AX43" s="1"/>
      <c r="AY43" s="1"/>
    </row>
    <row r="44" spans="1:51" ht="15" x14ac:dyDescent="0.25">
      <c r="A44" s="103">
        <f>YampaRiverInflow.TotalOutflow!A44</f>
        <v>46569</v>
      </c>
      <c r="B44" s="215"/>
      <c r="C44" s="207">
        <v>-28.559000000000001</v>
      </c>
      <c r="D44" s="219">
        <v>-28.559000000000001</v>
      </c>
      <c r="E44" s="8">
        <v>-182.99199999999999</v>
      </c>
      <c r="F44" s="8">
        <v>-65.305999999999997</v>
      </c>
      <c r="G44" s="8">
        <v>-37.942</v>
      </c>
      <c r="H44" s="8">
        <v>-73.786799999999999</v>
      </c>
      <c r="I44" s="8">
        <v>-40.766500000000001</v>
      </c>
      <c r="J44" s="8">
        <v>-6.4570799999999995</v>
      </c>
      <c r="K44" s="8">
        <v>-40.478199999999994</v>
      </c>
      <c r="L44" s="8">
        <v>-35.347099999999998</v>
      </c>
      <c r="M44" s="8">
        <v>-30.984200000000001</v>
      </c>
      <c r="N44" s="8">
        <v>-12.644399999999999</v>
      </c>
      <c r="O44" s="8">
        <v>-15.251700000000001</v>
      </c>
      <c r="P44" s="8">
        <v>-52.766100000000002</v>
      </c>
      <c r="Q44" s="8">
        <v>-45.935900000000004</v>
      </c>
      <c r="R44" s="8">
        <v>-47.300400000000003</v>
      </c>
      <c r="S44" s="8">
        <v>-39.221400000000003</v>
      </c>
      <c r="T44" s="8">
        <v>-35.222799999999999</v>
      </c>
      <c r="U44" s="8">
        <v>-42.721499999999999</v>
      </c>
      <c r="V44" s="8">
        <v>-48.900100000000002</v>
      </c>
      <c r="W44" s="8">
        <v>-17.8947</v>
      </c>
      <c r="X44" s="8">
        <v>-23.696200000000001</v>
      </c>
      <c r="Y44" s="8">
        <v>-7.1829000000000001</v>
      </c>
      <c r="Z44" s="8">
        <v>-15.904399999999999</v>
      </c>
      <c r="AA44" s="8">
        <v>-28.589599999999997</v>
      </c>
      <c r="AB44" s="8">
        <v>-43.727499999999999</v>
      </c>
      <c r="AC44" s="8">
        <v>-35.582300000000004</v>
      </c>
      <c r="AD44" s="8">
        <v>-30.575500000000002</v>
      </c>
      <c r="AE44" s="8">
        <v>-37.180800000000005</v>
      </c>
      <c r="AF44" s="8">
        <v>-48.3</v>
      </c>
      <c r="AG44" s="8">
        <v>-25.503700000000002</v>
      </c>
      <c r="AH44" s="8">
        <v>-48.567099999999996</v>
      </c>
      <c r="AI44" s="7"/>
      <c r="AJ44" s="7"/>
      <c r="AK44" s="7"/>
      <c r="AL44" s="7"/>
      <c r="AM44" s="7"/>
      <c r="AN44" s="1"/>
      <c r="AO44" s="1"/>
      <c r="AP44" s="1"/>
      <c r="AQ44" s="1"/>
      <c r="AR44" s="1"/>
      <c r="AS44" s="1"/>
      <c r="AT44" s="1"/>
      <c r="AU44" s="1"/>
      <c r="AV44" s="1"/>
      <c r="AW44" s="1"/>
      <c r="AX44" s="1"/>
      <c r="AY44" s="1"/>
    </row>
    <row r="45" spans="1:51" ht="15" x14ac:dyDescent="0.25">
      <c r="A45" s="103">
        <f>YampaRiverInflow.TotalOutflow!A45</f>
        <v>46600</v>
      </c>
      <c r="B45" s="215"/>
      <c r="C45" s="207">
        <v>-19.579000000000001</v>
      </c>
      <c r="D45" s="219">
        <v>-19.579000000000001</v>
      </c>
      <c r="E45" s="8">
        <v>-39.379899999999999</v>
      </c>
      <c r="F45" s="8">
        <v>-27.815000000000001</v>
      </c>
      <c r="G45" s="8">
        <v>-14.0517</v>
      </c>
      <c r="H45" s="8">
        <v>-65.381299999999996</v>
      </c>
      <c r="I45" s="8">
        <v>-36.5657</v>
      </c>
      <c r="J45" s="8">
        <v>-19.854400000000002</v>
      </c>
      <c r="K45" s="8">
        <v>-3.75305</v>
      </c>
      <c r="L45" s="8">
        <v>-2.8775900000000001</v>
      </c>
      <c r="M45" s="8">
        <v>-12.666399999999999</v>
      </c>
      <c r="N45" s="8">
        <v>-13.9602</v>
      </c>
      <c r="O45" s="8">
        <v>-39.998400000000004</v>
      </c>
      <c r="P45" s="8">
        <v>7.2850600000000005</v>
      </c>
      <c r="Q45" s="8">
        <v>-24.3444</v>
      </c>
      <c r="R45" s="8">
        <v>-33.449400000000004</v>
      </c>
      <c r="S45" s="8">
        <v>-19.831900000000001</v>
      </c>
      <c r="T45" s="8">
        <v>-46.257599999999996</v>
      </c>
      <c r="U45" s="8">
        <v>-32.945300000000003</v>
      </c>
      <c r="V45" s="8">
        <v>-39.458300000000001</v>
      </c>
      <c r="W45" s="8">
        <v>-23.445799999999998</v>
      </c>
      <c r="X45" s="8">
        <v>-14.442500000000001</v>
      </c>
      <c r="Y45" s="8">
        <v>-5.3147600000000006</v>
      </c>
      <c r="Z45" s="8">
        <v>-20.151</v>
      </c>
      <c r="AA45" s="8">
        <v>-29.148299999999999</v>
      </c>
      <c r="AB45" s="8">
        <v>-33.437899999999999</v>
      </c>
      <c r="AC45" s="8">
        <v>-29.450599999999998</v>
      </c>
      <c r="AD45" s="8">
        <v>-25.803599999999999</v>
      </c>
      <c r="AE45" s="8">
        <v>-58.466900000000003</v>
      </c>
      <c r="AF45" s="8">
        <v>-23.998000000000001</v>
      </c>
      <c r="AG45" s="8">
        <v>5.8436199999999996</v>
      </c>
      <c r="AH45" s="8">
        <v>-37.121300000000005</v>
      </c>
      <c r="AI45" s="7"/>
      <c r="AJ45" s="7"/>
      <c r="AK45" s="7"/>
      <c r="AL45" s="7"/>
      <c r="AM45" s="7"/>
      <c r="AN45" s="1"/>
      <c r="AO45" s="1"/>
      <c r="AP45" s="1"/>
      <c r="AQ45" s="1"/>
      <c r="AR45" s="1"/>
      <c r="AS45" s="1"/>
      <c r="AT45" s="1"/>
      <c r="AU45" s="1"/>
      <c r="AV45" s="1"/>
      <c r="AW45" s="1"/>
      <c r="AX45" s="1"/>
      <c r="AY45" s="1"/>
    </row>
    <row r="46" spans="1:51" ht="15" x14ac:dyDescent="0.25">
      <c r="A46" s="103">
        <f>YampaRiverInflow.TotalOutflow!A46</f>
        <v>46631</v>
      </c>
      <c r="B46" s="215"/>
      <c r="C46" s="207">
        <v>-5.8220000000000001</v>
      </c>
      <c r="D46" s="219">
        <v>-5.8220000000000001</v>
      </c>
      <c r="E46" s="8">
        <v>-19.856300000000001</v>
      </c>
      <c r="F46" s="8">
        <v>-41.415900000000001</v>
      </c>
      <c r="G46" s="8">
        <v>-22.555199999999999</v>
      </c>
      <c r="H46" s="8">
        <v>0.85353000000000001</v>
      </c>
      <c r="I46" s="8">
        <v>-61.966300000000004</v>
      </c>
      <c r="J46" s="8">
        <v>-54.048999999999999</v>
      </c>
      <c r="K46" s="8">
        <v>-27.7121</v>
      </c>
      <c r="L46" s="8">
        <v>-18.022099999999998</v>
      </c>
      <c r="M46" s="8">
        <v>-8.8447199999999988</v>
      </c>
      <c r="N46" s="8">
        <v>-17.9664</v>
      </c>
      <c r="O46" s="8">
        <v>-5.1358199999999998</v>
      </c>
      <c r="P46" s="8">
        <v>-10.9739</v>
      </c>
      <c r="Q46" s="8">
        <v>-32.469799999999999</v>
      </c>
      <c r="R46" s="8">
        <v>-35.090000000000003</v>
      </c>
      <c r="S46" s="8">
        <v>-20.7882</v>
      </c>
      <c r="T46" s="8">
        <v>-50.804099999999998</v>
      </c>
      <c r="U46" s="8">
        <v>-26.487200000000001</v>
      </c>
      <c r="V46" s="8">
        <v>-30.253900000000002</v>
      </c>
      <c r="W46" s="8">
        <v>-43.0578</v>
      </c>
      <c r="X46" s="8">
        <v>-36.350099999999998</v>
      </c>
      <c r="Y46" s="8">
        <v>-18.872799999999998</v>
      </c>
      <c r="Z46" s="8">
        <v>-16.6816</v>
      </c>
      <c r="AA46" s="8">
        <v>-22.602599999999999</v>
      </c>
      <c r="AB46" s="8">
        <v>-13.866299999999999</v>
      </c>
      <c r="AC46" s="8">
        <v>-20.75</v>
      </c>
      <c r="AD46" s="8">
        <v>-8.9183799999999991</v>
      </c>
      <c r="AE46" s="8">
        <v>-33.353900000000003</v>
      </c>
      <c r="AF46" s="8">
        <v>-15.521000000000001</v>
      </c>
      <c r="AG46" s="8">
        <v>-12.745700000000001</v>
      </c>
      <c r="AH46" s="8">
        <v>-31.333599999999997</v>
      </c>
      <c r="AI46" s="7"/>
      <c r="AJ46" s="7"/>
      <c r="AK46" s="7"/>
      <c r="AL46" s="7"/>
      <c r="AM46" s="7"/>
      <c r="AN46" s="1"/>
      <c r="AO46" s="1"/>
      <c r="AP46" s="1"/>
      <c r="AQ46" s="1"/>
      <c r="AR46" s="1"/>
      <c r="AS46" s="1"/>
      <c r="AT46" s="1"/>
      <c r="AU46" s="1"/>
      <c r="AV46" s="1"/>
      <c r="AW46" s="1"/>
      <c r="AX46" s="1"/>
      <c r="AY46" s="1"/>
    </row>
    <row r="47" spans="1:51" ht="15" x14ac:dyDescent="0.25">
      <c r="A47" s="103">
        <f>YampaRiverInflow.TotalOutflow!A47</f>
        <v>46661</v>
      </c>
      <c r="B47" s="215"/>
      <c r="C47" s="207">
        <v>-4.7489999999999997</v>
      </c>
      <c r="D47" s="219">
        <v>-4.7489999999999997</v>
      </c>
      <c r="E47" s="8">
        <v>-13.261700000000001</v>
      </c>
      <c r="F47" s="8">
        <v>8.3438300000000005</v>
      </c>
      <c r="G47" s="8">
        <v>1.6283399999999999</v>
      </c>
      <c r="H47" s="8">
        <v>-1.5256099999999999</v>
      </c>
      <c r="I47" s="8">
        <v>0.55819000000000007</v>
      </c>
      <c r="J47" s="8">
        <v>-0.40666000000000002</v>
      </c>
      <c r="K47" s="8">
        <v>-3.3743600000000002</v>
      </c>
      <c r="L47" s="8">
        <v>10.40099</v>
      </c>
      <c r="M47" s="8">
        <v>3.1250999999999998</v>
      </c>
      <c r="N47" s="8">
        <v>0.16553999999999999</v>
      </c>
      <c r="O47" s="8">
        <v>26.085080000000001</v>
      </c>
      <c r="P47" s="8">
        <v>-4.4398100000000005</v>
      </c>
      <c r="Q47" s="8">
        <v>7.4000500000000002</v>
      </c>
      <c r="R47" s="8">
        <v>-11.6661</v>
      </c>
      <c r="S47" s="8">
        <v>-2.7408399999999999</v>
      </c>
      <c r="T47" s="8">
        <v>-4.4333</v>
      </c>
      <c r="U47" s="8">
        <v>-10.0848</v>
      </c>
      <c r="V47" s="8">
        <v>-27.032599999999999</v>
      </c>
      <c r="W47" s="8">
        <v>-5.7554099999999995</v>
      </c>
      <c r="X47" s="8">
        <v>-10.2515</v>
      </c>
      <c r="Y47" s="8">
        <v>-12.6999</v>
      </c>
      <c r="Z47" s="8">
        <v>-3.16777</v>
      </c>
      <c r="AA47" s="8">
        <v>-24.611999999999998</v>
      </c>
      <c r="AB47" s="8">
        <v>-28.077099999999998</v>
      </c>
      <c r="AC47" s="8">
        <v>-12.1576</v>
      </c>
      <c r="AD47" s="8">
        <v>1.7223250000000001</v>
      </c>
      <c r="AE47" s="8">
        <v>-9.7818899999999989</v>
      </c>
      <c r="AF47" s="8">
        <v>3.17</v>
      </c>
      <c r="AG47" s="8">
        <v>-15.058</v>
      </c>
      <c r="AH47" s="8">
        <v>-8.1872799999999994</v>
      </c>
      <c r="AI47" s="7"/>
      <c r="AJ47" s="7"/>
      <c r="AK47" s="7"/>
      <c r="AL47" s="7"/>
      <c r="AM47" s="7"/>
      <c r="AN47" s="1"/>
      <c r="AO47" s="1"/>
      <c r="AP47" s="1"/>
      <c r="AQ47" s="1"/>
      <c r="AR47" s="1"/>
      <c r="AS47" s="1"/>
      <c r="AT47" s="1"/>
      <c r="AU47" s="1"/>
      <c r="AV47" s="1"/>
      <c r="AW47" s="1"/>
      <c r="AX47" s="1"/>
      <c r="AY47" s="1"/>
    </row>
    <row r="48" spans="1:51" ht="15" x14ac:dyDescent="0.25">
      <c r="A48" s="103">
        <f>YampaRiverInflow.TotalOutflow!A48</f>
        <v>46692</v>
      </c>
      <c r="B48" s="215"/>
      <c r="C48" s="207">
        <v>13.587</v>
      </c>
      <c r="D48" s="219">
        <v>13.587</v>
      </c>
      <c r="E48" s="8">
        <v>8.9617099999999983</v>
      </c>
      <c r="F48" s="8">
        <v>4.5023100000000005</v>
      </c>
      <c r="G48" s="8">
        <v>13.97513</v>
      </c>
      <c r="H48" s="8">
        <v>6.8756899999999996</v>
      </c>
      <c r="I48" s="8">
        <v>-37.753900000000002</v>
      </c>
      <c r="J48" s="8">
        <v>12.579600000000001</v>
      </c>
      <c r="K48" s="8">
        <v>4.9528100000000004</v>
      </c>
      <c r="L48" s="8">
        <v>14.292</v>
      </c>
      <c r="M48" s="8">
        <v>10.398250000000001</v>
      </c>
      <c r="N48" s="8">
        <v>14.77266</v>
      </c>
      <c r="O48" s="8">
        <v>2.89751</v>
      </c>
      <c r="P48" s="8">
        <v>-5.1595500000000003</v>
      </c>
      <c r="Q48" s="8">
        <v>8.3595300000000012</v>
      </c>
      <c r="R48" s="8">
        <v>0.24359</v>
      </c>
      <c r="S48" s="8">
        <v>-2.1938</v>
      </c>
      <c r="T48" s="8">
        <v>-8.1242999999999999</v>
      </c>
      <c r="U48" s="8">
        <v>-20.0396</v>
      </c>
      <c r="V48" s="8">
        <v>-7.1350500000000006</v>
      </c>
      <c r="W48" s="8">
        <v>-4.9749300000000005</v>
      </c>
      <c r="X48" s="8">
        <v>-2.7747700000000002</v>
      </c>
      <c r="Y48" s="8">
        <v>-5.4642499999999998</v>
      </c>
      <c r="Z48" s="8">
        <v>12.753399999999999</v>
      </c>
      <c r="AA48" s="8">
        <v>1.235026</v>
      </c>
      <c r="AB48" s="8">
        <v>6.9389319999999994</v>
      </c>
      <c r="AC48" s="8">
        <v>-9.7391900000000007</v>
      </c>
      <c r="AD48" s="8">
        <v>26.70477</v>
      </c>
      <c r="AE48" s="8">
        <v>4.1004740000000002</v>
      </c>
      <c r="AF48" s="8">
        <v>8.6760000000000002</v>
      </c>
      <c r="AG48" s="8">
        <v>-7.5486000000000004</v>
      </c>
      <c r="AH48" s="8">
        <v>1.3323900000000002</v>
      </c>
      <c r="AI48" s="7"/>
      <c r="AJ48" s="7"/>
      <c r="AK48" s="7"/>
      <c r="AL48" s="7"/>
      <c r="AM48" s="7"/>
      <c r="AN48" s="1"/>
      <c r="AO48" s="1"/>
      <c r="AP48" s="1"/>
      <c r="AQ48" s="1"/>
      <c r="AR48" s="1"/>
      <c r="AS48" s="1"/>
      <c r="AT48" s="1"/>
      <c r="AU48" s="1"/>
      <c r="AV48" s="1"/>
      <c r="AW48" s="1"/>
      <c r="AX48" s="1"/>
      <c r="AY48" s="1"/>
    </row>
    <row r="49" spans="1:1005" ht="15" x14ac:dyDescent="0.25">
      <c r="A49" s="103">
        <f>YampaRiverInflow.TotalOutflow!A49</f>
        <v>46722</v>
      </c>
      <c r="B49" s="215"/>
      <c r="C49" s="207">
        <v>18.291</v>
      </c>
      <c r="D49" s="219">
        <v>18.291</v>
      </c>
      <c r="E49" s="8">
        <v>18.883740000000003</v>
      </c>
      <c r="F49" s="8">
        <v>6.48062</v>
      </c>
      <c r="G49" s="8">
        <v>-1.6886700000000001</v>
      </c>
      <c r="H49" s="8">
        <v>-26.622299999999999</v>
      </c>
      <c r="I49" s="8">
        <v>-69.312100000000001</v>
      </c>
      <c r="J49" s="8">
        <v>30.47054</v>
      </c>
      <c r="K49" s="8">
        <v>12.73404</v>
      </c>
      <c r="L49" s="8">
        <v>16.88007</v>
      </c>
      <c r="M49" s="8">
        <v>5.8597900000000003</v>
      </c>
      <c r="N49" s="8">
        <v>7.4444699999999999</v>
      </c>
      <c r="O49" s="8">
        <v>33.224269999999997</v>
      </c>
      <c r="P49" s="8">
        <v>12.479979999999999</v>
      </c>
      <c r="Q49" s="8">
        <v>17.551400000000001</v>
      </c>
      <c r="R49" s="8">
        <v>6.2706099999999996</v>
      </c>
      <c r="S49" s="8">
        <v>38.814579999999999</v>
      </c>
      <c r="T49" s="8">
        <v>9.5693099999999998</v>
      </c>
      <c r="U49" s="8">
        <v>34.180550000000004</v>
      </c>
      <c r="V49" s="8">
        <v>4.3811200000000001</v>
      </c>
      <c r="W49" s="8">
        <v>12.84577</v>
      </c>
      <c r="X49" s="8">
        <v>-9.6169899999999995</v>
      </c>
      <c r="Y49" s="8">
        <v>8.3672789999999999</v>
      </c>
      <c r="Z49" s="8">
        <v>21.699849999999998</v>
      </c>
      <c r="AA49" s="8">
        <v>30.923099999999998</v>
      </c>
      <c r="AB49" s="8">
        <v>2.6434799999999998</v>
      </c>
      <c r="AC49" s="8">
        <v>7.848967</v>
      </c>
      <c r="AD49" s="8">
        <v>2.9376329999999999</v>
      </c>
      <c r="AE49" s="8">
        <v>20.856740000000002</v>
      </c>
      <c r="AF49" s="8">
        <v>18.335000000000001</v>
      </c>
      <c r="AG49" s="8">
        <v>4.6582799999999995</v>
      </c>
      <c r="AH49" s="8">
        <v>11.40897</v>
      </c>
      <c r="AI49" s="7"/>
      <c r="AJ49" s="7"/>
      <c r="AK49" s="7"/>
      <c r="AL49" s="7"/>
      <c r="AM49" s="7"/>
      <c r="AN49" s="1"/>
      <c r="AO49" s="1"/>
      <c r="AP49" s="1"/>
      <c r="AQ49" s="1"/>
      <c r="AR49" s="1"/>
      <c r="AS49" s="1"/>
      <c r="AT49" s="1"/>
      <c r="AU49" s="1"/>
      <c r="AV49" s="1"/>
      <c r="AW49" s="1"/>
      <c r="AX49" s="1"/>
      <c r="AY49" s="1"/>
    </row>
    <row r="50" spans="1:1005" ht="15" x14ac:dyDescent="0.25">
      <c r="A50" s="103">
        <f>YampaRiverInflow.TotalOutflow!A50</f>
        <v>46753</v>
      </c>
      <c r="B50" s="215"/>
      <c r="C50" s="207">
        <v>-10.882999999999999</v>
      </c>
      <c r="D50" s="219">
        <v>-10.882999999999999</v>
      </c>
      <c r="E50" s="8">
        <v>-2.2970100000000002</v>
      </c>
      <c r="F50" s="8">
        <v>-5.6275300000000001</v>
      </c>
      <c r="G50" s="8">
        <v>-64.680900000000008</v>
      </c>
      <c r="H50" s="8">
        <v>-113.199</v>
      </c>
      <c r="I50" s="8">
        <v>36.242400000000004</v>
      </c>
      <c r="J50" s="8">
        <v>-10.6774</v>
      </c>
      <c r="K50" s="8">
        <v>8.1581399999999995</v>
      </c>
      <c r="L50" s="8">
        <v>1.3930199999999999</v>
      </c>
      <c r="M50" s="8">
        <v>10.17</v>
      </c>
      <c r="N50" s="8">
        <v>3.6542600000000003</v>
      </c>
      <c r="O50" s="8">
        <v>8.1713000000000005</v>
      </c>
      <c r="P50" s="8">
        <v>-29.2118</v>
      </c>
      <c r="Q50" s="8">
        <v>-12.4862</v>
      </c>
      <c r="R50" s="8">
        <v>-4.2013100000000003</v>
      </c>
      <c r="S50" s="8">
        <v>-21.987200000000001</v>
      </c>
      <c r="T50" s="8">
        <v>21.381310000000003</v>
      </c>
      <c r="U50" s="8">
        <v>-39.100499999999997</v>
      </c>
      <c r="V50" s="8">
        <v>-31.088799999999999</v>
      </c>
      <c r="W50" s="8">
        <v>7.3067399999999996</v>
      </c>
      <c r="X50" s="8">
        <v>-13.319000000000001</v>
      </c>
      <c r="Y50" s="8">
        <v>-6.39839</v>
      </c>
      <c r="Z50" s="8">
        <v>-23.134</v>
      </c>
      <c r="AA50" s="8">
        <v>-29.637900000000002</v>
      </c>
      <c r="AB50" s="8">
        <v>-24.356300000000001</v>
      </c>
      <c r="AC50" s="8">
        <v>-6.12601</v>
      </c>
      <c r="AD50" s="8">
        <v>-35.9651</v>
      </c>
      <c r="AE50" s="8">
        <v>-1.4319999999999999</v>
      </c>
      <c r="AF50" s="8">
        <v>-16.688599999999997</v>
      </c>
      <c r="AG50" s="8">
        <v>33.015449999999994</v>
      </c>
      <c r="AH50" s="8">
        <v>-30.712700000000002</v>
      </c>
      <c r="AI50" s="7"/>
      <c r="AJ50" s="7"/>
      <c r="AK50" s="7"/>
      <c r="AL50" s="7"/>
      <c r="AM50" s="7"/>
      <c r="AN50" s="1"/>
      <c r="AO50" s="1"/>
      <c r="AP50" s="1"/>
      <c r="AQ50" s="1"/>
      <c r="AR50" s="1"/>
      <c r="AS50" s="1"/>
      <c r="AT50" s="1"/>
      <c r="AU50" s="1"/>
      <c r="AV50" s="1"/>
      <c r="AW50" s="1"/>
      <c r="AX50" s="1"/>
      <c r="AY50" s="1"/>
    </row>
    <row r="51" spans="1:1005" ht="15" x14ac:dyDescent="0.25">
      <c r="A51" s="103">
        <f>YampaRiverInflow.TotalOutflow!A51</f>
        <v>46784</v>
      </c>
      <c r="B51" s="215"/>
      <c r="C51" s="207">
        <v>-32.511000000000003</v>
      </c>
      <c r="D51" s="219">
        <v>-32.511000000000003</v>
      </c>
      <c r="E51" s="8">
        <v>-63.575199999999995</v>
      </c>
      <c r="F51" s="8">
        <v>-26.556999999999999</v>
      </c>
      <c r="G51" s="8">
        <v>-43.0946</v>
      </c>
      <c r="H51" s="8">
        <v>-46.804400000000001</v>
      </c>
      <c r="I51" s="8">
        <v>-20.875299999999999</v>
      </c>
      <c r="J51" s="8">
        <v>-24.3658</v>
      </c>
      <c r="K51" s="8">
        <v>1.18557</v>
      </c>
      <c r="L51" s="8">
        <v>-25.8432</v>
      </c>
      <c r="M51" s="8">
        <v>-4.4762599999999999</v>
      </c>
      <c r="N51" s="8">
        <v>-2.36822</v>
      </c>
      <c r="O51" s="8">
        <v>5.9079799999999993</v>
      </c>
      <c r="P51" s="8">
        <v>-17.978400000000001</v>
      </c>
      <c r="Q51" s="8">
        <v>-35.601699999999994</v>
      </c>
      <c r="R51" s="8">
        <v>-45.1038</v>
      </c>
      <c r="S51" s="8">
        <v>-5.1178299999999997</v>
      </c>
      <c r="T51" s="8">
        <v>-37.283000000000001</v>
      </c>
      <c r="U51" s="8">
        <v>-15.6464</v>
      </c>
      <c r="V51" s="8">
        <v>-40.071800000000003</v>
      </c>
      <c r="W51" s="8">
        <v>-32.633000000000003</v>
      </c>
      <c r="X51" s="8">
        <v>-26.703299999999999</v>
      </c>
      <c r="Y51" s="8">
        <v>-28.727499999999999</v>
      </c>
      <c r="Z51" s="8">
        <v>-41.463300000000004</v>
      </c>
      <c r="AA51" s="8">
        <v>-12.364799999999999</v>
      </c>
      <c r="AB51" s="8">
        <v>-17.944700000000001</v>
      </c>
      <c r="AC51" s="8">
        <v>-30.381799999999998</v>
      </c>
      <c r="AD51" s="8">
        <v>-39.880099999999999</v>
      </c>
      <c r="AE51" s="8">
        <v>-13.894</v>
      </c>
      <c r="AF51" s="8">
        <v>-22.5732</v>
      </c>
      <c r="AG51" s="8">
        <v>-17.1022</v>
      </c>
      <c r="AH51" s="8">
        <v>-38.901800000000001</v>
      </c>
      <c r="AI51" s="7"/>
      <c r="AJ51" s="7"/>
      <c r="AK51" s="7"/>
      <c r="AL51" s="7"/>
      <c r="AM51" s="7"/>
      <c r="AN51" s="1"/>
      <c r="AO51" s="1"/>
      <c r="AP51" s="1"/>
      <c r="AQ51" s="1"/>
      <c r="AR51" s="1"/>
      <c r="AS51" s="1"/>
      <c r="AT51" s="1"/>
      <c r="AU51" s="1"/>
      <c r="AV51" s="1"/>
      <c r="AW51" s="1"/>
      <c r="AX51" s="1"/>
      <c r="AY51" s="1"/>
    </row>
    <row r="52" spans="1:1005" ht="15" x14ac:dyDescent="0.25">
      <c r="A52" s="103">
        <f>YampaRiverInflow.TotalOutflow!A52</f>
        <v>46813</v>
      </c>
      <c r="B52" s="215"/>
      <c r="C52" s="207">
        <v>-41.313000000000002</v>
      </c>
      <c r="D52" s="219">
        <v>-41.313000000000002</v>
      </c>
      <c r="E52" s="8">
        <v>-34.902000000000001</v>
      </c>
      <c r="F52" s="8">
        <v>-96.0959</v>
      </c>
      <c r="G52" s="8">
        <v>-38.881300000000003</v>
      </c>
      <c r="H52" s="8">
        <v>-9.1832499999999992</v>
      </c>
      <c r="I52" s="8">
        <v>-13.1533</v>
      </c>
      <c r="J52" s="8">
        <v>-27.913900000000002</v>
      </c>
      <c r="K52" s="8">
        <v>-37.945300000000003</v>
      </c>
      <c r="L52" s="8">
        <v>-37.232500000000002</v>
      </c>
      <c r="M52" s="8">
        <v>-84.1511</v>
      </c>
      <c r="N52" s="8">
        <v>-52.822800000000001</v>
      </c>
      <c r="O52" s="8">
        <v>-62.375399999999999</v>
      </c>
      <c r="P52" s="8">
        <v>-22.7028</v>
      </c>
      <c r="Q52" s="8">
        <v>-24.410799999999998</v>
      </c>
      <c r="R52" s="8">
        <v>-35.779199999999996</v>
      </c>
      <c r="S52" s="8">
        <v>-52.189599999999999</v>
      </c>
      <c r="T52" s="8">
        <v>-44.594099999999997</v>
      </c>
      <c r="U52" s="8">
        <v>-46.276900000000005</v>
      </c>
      <c r="V52" s="8">
        <v>-41.1785</v>
      </c>
      <c r="W52" s="8">
        <v>-54.098800000000004</v>
      </c>
      <c r="X52" s="8">
        <v>-94.38669999999999</v>
      </c>
      <c r="Y52" s="8">
        <v>-68.116</v>
      </c>
      <c r="Z52" s="8">
        <v>-21.329699999999999</v>
      </c>
      <c r="AA52" s="8">
        <v>-45.133600000000001</v>
      </c>
      <c r="AB52" s="8">
        <v>-41.103999999999999</v>
      </c>
      <c r="AC52" s="8">
        <v>-52.287500000000001</v>
      </c>
      <c r="AD52" s="8">
        <v>-39.996499999999997</v>
      </c>
      <c r="AE52" s="8">
        <v>-34.947000000000003</v>
      </c>
      <c r="AF52" s="8">
        <v>-9.4451399999999985</v>
      </c>
      <c r="AG52" s="8">
        <v>-51.122900000000001</v>
      </c>
      <c r="AH52" s="8">
        <v>-40.1935</v>
      </c>
      <c r="AI52" s="7"/>
      <c r="AJ52" s="7"/>
      <c r="AK52" s="7"/>
      <c r="AL52" s="7"/>
      <c r="AM52" s="7"/>
      <c r="AN52" s="1"/>
      <c r="AO52" s="1"/>
      <c r="AP52" s="1"/>
      <c r="AQ52" s="1"/>
      <c r="AR52" s="1"/>
      <c r="AS52" s="1"/>
      <c r="AT52" s="1"/>
      <c r="AU52" s="1"/>
      <c r="AV52" s="1"/>
      <c r="AW52" s="1"/>
      <c r="AX52" s="1"/>
      <c r="AY52" s="1"/>
    </row>
    <row r="53" spans="1:1005" ht="15" x14ac:dyDescent="0.25">
      <c r="A53" s="103">
        <f>YampaRiverInflow.TotalOutflow!A53</f>
        <v>46844</v>
      </c>
      <c r="B53" s="215"/>
      <c r="C53" s="207">
        <v>-46.276000000000003</v>
      </c>
      <c r="D53" s="219">
        <v>-46.276000000000003</v>
      </c>
      <c r="E53" s="8">
        <v>-21.337199999999999</v>
      </c>
      <c r="F53" s="8">
        <v>-46.392000000000003</v>
      </c>
      <c r="G53" s="8">
        <v>-46.931699999999999</v>
      </c>
      <c r="H53" s="8">
        <v>-10.3939</v>
      </c>
      <c r="I53" s="8">
        <v>-22.183299999999999</v>
      </c>
      <c r="J53" s="8">
        <v>-50.360900000000001</v>
      </c>
      <c r="K53" s="8">
        <v>-34.244300000000003</v>
      </c>
      <c r="L53" s="8">
        <v>-28.298599999999997</v>
      </c>
      <c r="M53" s="8">
        <v>-23.056999999999999</v>
      </c>
      <c r="N53" s="8">
        <v>-23.6526</v>
      </c>
      <c r="O53" s="8">
        <v>-18.731300000000001</v>
      </c>
      <c r="P53" s="8">
        <v>-34.493000000000002</v>
      </c>
      <c r="Q53" s="8">
        <v>-34.719099999999997</v>
      </c>
      <c r="R53" s="8">
        <v>-39.354300000000002</v>
      </c>
      <c r="S53" s="8">
        <v>-36.816499999999998</v>
      </c>
      <c r="T53" s="8">
        <v>-31.096499999999999</v>
      </c>
      <c r="U53" s="8">
        <v>-26.820700000000002</v>
      </c>
      <c r="V53" s="8">
        <v>-39.596599999999995</v>
      </c>
      <c r="W53" s="8">
        <v>-38.490600000000001</v>
      </c>
      <c r="X53" s="8">
        <v>-7.4329700000000001</v>
      </c>
      <c r="Y53" s="8">
        <v>-6.8644499999999997</v>
      </c>
      <c r="Z53" s="8">
        <v>-16.915599999999998</v>
      </c>
      <c r="AA53" s="8">
        <v>-37.536199999999994</v>
      </c>
      <c r="AB53" s="8">
        <v>-51.6753</v>
      </c>
      <c r="AC53" s="8">
        <v>-49.0565</v>
      </c>
      <c r="AD53" s="8">
        <v>3.8323470000000004</v>
      </c>
      <c r="AE53" s="8">
        <v>-59.116</v>
      </c>
      <c r="AF53" s="8">
        <v>-58.070099999999996</v>
      </c>
      <c r="AG53" s="8">
        <v>-46.224299999999999</v>
      </c>
      <c r="AH53" s="8">
        <v>-45.231099999999998</v>
      </c>
      <c r="AI53" s="7"/>
      <c r="AJ53" s="7"/>
      <c r="AK53" s="7"/>
      <c r="AL53" s="7"/>
      <c r="AM53" s="7"/>
      <c r="AN53" s="1"/>
      <c r="AO53" s="1"/>
      <c r="AP53" s="1"/>
      <c r="AQ53" s="1"/>
      <c r="AR53" s="1"/>
      <c r="AS53" s="1"/>
      <c r="AT53" s="1"/>
      <c r="AU53" s="1"/>
      <c r="AV53" s="1"/>
      <c r="AW53" s="1"/>
      <c r="AX53" s="1"/>
      <c r="AY53" s="1"/>
    </row>
    <row r="54" spans="1:1005" ht="15" x14ac:dyDescent="0.25">
      <c r="A54" s="103">
        <f>YampaRiverInflow.TotalOutflow!A54</f>
        <v>46874</v>
      </c>
      <c r="B54" s="215"/>
      <c r="C54" s="207">
        <v>-44.006</v>
      </c>
      <c r="D54" s="219">
        <v>-44.006</v>
      </c>
      <c r="E54" s="8">
        <v>-29.909500000000001</v>
      </c>
      <c r="F54" s="8">
        <v>-28.129300000000001</v>
      </c>
      <c r="G54" s="8">
        <v>-49.9146</v>
      </c>
      <c r="H54" s="8">
        <v>-34.603400000000001</v>
      </c>
      <c r="I54" s="8">
        <v>-27.749099999999999</v>
      </c>
      <c r="J54" s="8">
        <v>-15.6434</v>
      </c>
      <c r="K54" s="8">
        <v>-26.480900000000002</v>
      </c>
      <c r="L54" s="8">
        <v>-13.461499999999999</v>
      </c>
      <c r="M54" s="8">
        <v>-3.12216</v>
      </c>
      <c r="N54" s="8">
        <v>-37.49</v>
      </c>
      <c r="O54" s="8">
        <v>-28.581900000000001</v>
      </c>
      <c r="P54" s="8">
        <v>-34.988099999999996</v>
      </c>
      <c r="Q54" s="8">
        <v>-27.610599999999998</v>
      </c>
      <c r="R54" s="8">
        <v>-13.771700000000001</v>
      </c>
      <c r="S54" s="8">
        <v>-19.453499999999998</v>
      </c>
      <c r="T54" s="8">
        <v>-43.834099999999999</v>
      </c>
      <c r="U54" s="8">
        <v>-36.948999999999998</v>
      </c>
      <c r="V54" s="8">
        <v>-18.708599999999997</v>
      </c>
      <c r="W54" s="8">
        <v>-25.398700000000002</v>
      </c>
      <c r="X54" s="8">
        <v>-18.684200000000001</v>
      </c>
      <c r="Y54" s="8">
        <v>-10.974200000000002</v>
      </c>
      <c r="Z54" s="8">
        <v>-34.367400000000004</v>
      </c>
      <c r="AA54" s="8">
        <v>-27.658300000000001</v>
      </c>
      <c r="AB54" s="8">
        <v>-22.264099999999999</v>
      </c>
      <c r="AC54" s="8">
        <v>-16.6996</v>
      </c>
      <c r="AD54" s="8">
        <v>-67.282200000000003</v>
      </c>
      <c r="AE54" s="8">
        <v>-19.012</v>
      </c>
      <c r="AF54" s="8">
        <v>-19.098700000000001</v>
      </c>
      <c r="AG54" s="8">
        <v>-31.252700000000001</v>
      </c>
      <c r="AH54" s="8">
        <v>-147.96199999999999</v>
      </c>
      <c r="AI54" s="7"/>
      <c r="AJ54" s="7"/>
      <c r="AK54" s="7"/>
      <c r="AL54" s="7"/>
      <c r="AM54" s="7"/>
      <c r="AN54" s="1"/>
      <c r="AO54" s="1"/>
      <c r="AP54" s="1"/>
      <c r="AQ54" s="1"/>
      <c r="AR54" s="1"/>
      <c r="AS54" s="1"/>
      <c r="AT54" s="1"/>
      <c r="AU54" s="1"/>
      <c r="AV54" s="1"/>
      <c r="AW54" s="1"/>
      <c r="AX54" s="1"/>
      <c r="AY54" s="1"/>
    </row>
    <row r="55" spans="1:1005" ht="15" x14ac:dyDescent="0.25">
      <c r="A55" s="103">
        <f>YampaRiverInflow.TotalOutflow!A55</f>
        <v>46905</v>
      </c>
      <c r="B55" s="215"/>
      <c r="C55" s="207">
        <v>-38.847000000000001</v>
      </c>
      <c r="D55" s="219">
        <v>-38.847000000000001</v>
      </c>
      <c r="E55" s="8">
        <v>-63.558300000000003</v>
      </c>
      <c r="F55" s="8">
        <v>-43.443300000000001</v>
      </c>
      <c r="G55" s="8">
        <v>-78.712100000000007</v>
      </c>
      <c r="H55" s="8">
        <v>-44.4283</v>
      </c>
      <c r="I55" s="8">
        <v>-46.623400000000004</v>
      </c>
      <c r="J55" s="8">
        <v>-26.48</v>
      </c>
      <c r="K55" s="8">
        <v>-49.249099999999999</v>
      </c>
      <c r="L55" s="8">
        <v>-37.820300000000003</v>
      </c>
      <c r="M55" s="8">
        <v>-37.123800000000003</v>
      </c>
      <c r="N55" s="8">
        <v>-46.805699999999995</v>
      </c>
      <c r="O55" s="8">
        <v>-42.2714</v>
      </c>
      <c r="P55" s="8">
        <v>-36.915500000000002</v>
      </c>
      <c r="Q55" s="8">
        <v>-53.137800000000006</v>
      </c>
      <c r="R55" s="8">
        <v>-64.9482</v>
      </c>
      <c r="S55" s="8">
        <v>-25.7806</v>
      </c>
      <c r="T55" s="8">
        <v>-34.943199999999997</v>
      </c>
      <c r="U55" s="8">
        <v>-51.296099999999996</v>
      </c>
      <c r="V55" s="8">
        <v>-57.331800000000001</v>
      </c>
      <c r="W55" s="8">
        <v>-54.558199999999999</v>
      </c>
      <c r="X55" s="8">
        <v>-68.587000000000003</v>
      </c>
      <c r="Y55" s="8">
        <v>-37.685099999999998</v>
      </c>
      <c r="Z55" s="8">
        <v>-32.256500000000003</v>
      </c>
      <c r="AA55" s="8">
        <v>-52.228699999999996</v>
      </c>
      <c r="AB55" s="8">
        <v>-55.433399999999999</v>
      </c>
      <c r="AC55" s="8">
        <v>-50.623800000000003</v>
      </c>
      <c r="AD55" s="8">
        <v>-49.755000000000003</v>
      </c>
      <c r="AE55" s="8">
        <v>-57.844000000000001</v>
      </c>
      <c r="AF55" s="8">
        <v>-49.321300000000001</v>
      </c>
      <c r="AG55" s="8">
        <v>-51.9298</v>
      </c>
      <c r="AH55" s="8">
        <v>-183.62299999999999</v>
      </c>
      <c r="AI55" s="7"/>
      <c r="AJ55" s="7"/>
      <c r="AK55" s="7"/>
      <c r="AL55" s="7"/>
      <c r="AM55" s="7"/>
      <c r="AN55" s="1"/>
      <c r="AO55" s="1"/>
      <c r="AP55" s="1"/>
      <c r="AQ55" s="1"/>
      <c r="AR55" s="1"/>
      <c r="AS55" s="1"/>
      <c r="AT55" s="1"/>
      <c r="AU55" s="1"/>
      <c r="AV55" s="1"/>
      <c r="AW55" s="1"/>
      <c r="AX55" s="1"/>
      <c r="AY55" s="1"/>
    </row>
    <row r="56" spans="1:1005" ht="15" x14ac:dyDescent="0.25">
      <c r="A56" s="103">
        <f>YampaRiverInflow.TotalOutflow!A56</f>
        <v>46935</v>
      </c>
      <c r="B56" s="215"/>
      <c r="C56" s="207">
        <v>-28.559000000000001</v>
      </c>
      <c r="D56" s="219">
        <v>-28.559000000000001</v>
      </c>
      <c r="E56" s="8">
        <v>-65.305999999999997</v>
      </c>
      <c r="F56" s="8">
        <v>-37.942</v>
      </c>
      <c r="G56" s="8">
        <v>-73.786799999999999</v>
      </c>
      <c r="H56" s="8">
        <v>-40.766500000000001</v>
      </c>
      <c r="I56" s="8">
        <v>-6.4570799999999995</v>
      </c>
      <c r="J56" s="8">
        <v>-40.478199999999994</v>
      </c>
      <c r="K56" s="8">
        <v>-35.347099999999998</v>
      </c>
      <c r="L56" s="8">
        <v>-30.984200000000001</v>
      </c>
      <c r="M56" s="8">
        <v>-12.644399999999999</v>
      </c>
      <c r="N56" s="8">
        <v>-15.251700000000001</v>
      </c>
      <c r="O56" s="8">
        <v>-52.766100000000002</v>
      </c>
      <c r="P56" s="8">
        <v>-45.935900000000004</v>
      </c>
      <c r="Q56" s="8">
        <v>-47.300400000000003</v>
      </c>
      <c r="R56" s="8">
        <v>-39.221400000000003</v>
      </c>
      <c r="S56" s="8">
        <v>-35.222799999999999</v>
      </c>
      <c r="T56" s="8">
        <v>-42.721499999999999</v>
      </c>
      <c r="U56" s="8">
        <v>-48.900100000000002</v>
      </c>
      <c r="V56" s="8">
        <v>-17.8947</v>
      </c>
      <c r="W56" s="8">
        <v>-23.696200000000001</v>
      </c>
      <c r="X56" s="8">
        <v>-7.1829000000000001</v>
      </c>
      <c r="Y56" s="8">
        <v>-15.904399999999999</v>
      </c>
      <c r="Z56" s="8">
        <v>-28.589599999999997</v>
      </c>
      <c r="AA56" s="8">
        <v>-43.727499999999999</v>
      </c>
      <c r="AB56" s="8">
        <v>-35.582300000000004</v>
      </c>
      <c r="AC56" s="8">
        <v>-30.575500000000002</v>
      </c>
      <c r="AD56" s="8">
        <v>-37.180800000000005</v>
      </c>
      <c r="AE56" s="8">
        <v>-48.3</v>
      </c>
      <c r="AF56" s="8">
        <v>-25.503700000000002</v>
      </c>
      <c r="AG56" s="8">
        <v>-48.567099999999996</v>
      </c>
      <c r="AH56" s="8">
        <v>-182.99199999999999</v>
      </c>
      <c r="AI56" s="7"/>
      <c r="AJ56" s="7"/>
      <c r="AK56" s="7"/>
      <c r="AL56" s="7"/>
      <c r="AM56" s="7"/>
      <c r="AN56" s="1"/>
      <c r="AO56" s="1"/>
      <c r="AP56" s="1"/>
      <c r="AQ56" s="1"/>
      <c r="AR56" s="1"/>
      <c r="AS56" s="1"/>
      <c r="AT56" s="1"/>
      <c r="AU56" s="1"/>
      <c r="AV56" s="1"/>
      <c r="AW56" s="1"/>
      <c r="AX56" s="1"/>
      <c r="AY56" s="1"/>
    </row>
    <row r="57" spans="1:1005" ht="15" x14ac:dyDescent="0.25">
      <c r="A57" s="103">
        <f>YampaRiverInflow.TotalOutflow!A57</f>
        <v>46966</v>
      </c>
      <c r="B57" s="215"/>
      <c r="C57" s="207">
        <v>-19.579000000000001</v>
      </c>
      <c r="D57" s="219">
        <v>-19.579000000000001</v>
      </c>
      <c r="E57" s="8">
        <v>-27.815000000000001</v>
      </c>
      <c r="F57" s="8">
        <v>-14.0517</v>
      </c>
      <c r="G57" s="8">
        <v>-65.381299999999996</v>
      </c>
      <c r="H57" s="8">
        <v>-36.5657</v>
      </c>
      <c r="I57" s="8">
        <v>-19.854400000000002</v>
      </c>
      <c r="J57" s="8">
        <v>-3.75305</v>
      </c>
      <c r="K57" s="8">
        <v>-2.8775900000000001</v>
      </c>
      <c r="L57" s="8">
        <v>-12.666399999999999</v>
      </c>
      <c r="M57" s="8">
        <v>-13.9602</v>
      </c>
      <c r="N57" s="8">
        <v>-39.998400000000004</v>
      </c>
      <c r="O57" s="8">
        <v>7.2850600000000005</v>
      </c>
      <c r="P57" s="8">
        <v>-24.3444</v>
      </c>
      <c r="Q57" s="8">
        <v>-33.449400000000004</v>
      </c>
      <c r="R57" s="8">
        <v>-19.831900000000001</v>
      </c>
      <c r="S57" s="8">
        <v>-46.257599999999996</v>
      </c>
      <c r="T57" s="8">
        <v>-32.945300000000003</v>
      </c>
      <c r="U57" s="8">
        <v>-39.458300000000001</v>
      </c>
      <c r="V57" s="8">
        <v>-23.445799999999998</v>
      </c>
      <c r="W57" s="8">
        <v>-14.442500000000001</v>
      </c>
      <c r="X57" s="8">
        <v>-5.3147600000000006</v>
      </c>
      <c r="Y57" s="8">
        <v>-20.151</v>
      </c>
      <c r="Z57" s="8">
        <v>-29.148299999999999</v>
      </c>
      <c r="AA57" s="8">
        <v>-33.437899999999999</v>
      </c>
      <c r="AB57" s="8">
        <v>-29.450599999999998</v>
      </c>
      <c r="AC57" s="8">
        <v>-25.803599999999999</v>
      </c>
      <c r="AD57" s="8">
        <v>-58.466900000000003</v>
      </c>
      <c r="AE57" s="8">
        <v>-23.998000000000001</v>
      </c>
      <c r="AF57" s="8">
        <v>5.8436199999999996</v>
      </c>
      <c r="AG57" s="8">
        <v>-37.121300000000005</v>
      </c>
      <c r="AH57" s="8">
        <v>-39.379899999999999</v>
      </c>
      <c r="AI57" s="7"/>
      <c r="AJ57" s="7"/>
      <c r="AK57" s="7"/>
      <c r="AL57" s="7"/>
      <c r="AM57" s="7"/>
      <c r="AN57" s="1"/>
      <c r="AO57" s="1"/>
      <c r="AP57" s="1"/>
      <c r="AQ57" s="1"/>
      <c r="AR57" s="1"/>
      <c r="AS57" s="1"/>
      <c r="AT57" s="1"/>
      <c r="AU57" s="1"/>
      <c r="AV57" s="1"/>
      <c r="AW57" s="1"/>
      <c r="AX57" s="1"/>
      <c r="AY57" s="1"/>
    </row>
    <row r="58" spans="1:1005" ht="15" x14ac:dyDescent="0.25">
      <c r="A58" s="103">
        <f>YampaRiverInflow.TotalOutflow!A58</f>
        <v>46997</v>
      </c>
      <c r="B58" s="215"/>
      <c r="C58" s="207">
        <v>-5.8220000000000001</v>
      </c>
      <c r="D58" s="219">
        <v>-5.8220000000000001</v>
      </c>
      <c r="E58" s="8">
        <v>-41.415900000000001</v>
      </c>
      <c r="F58" s="8">
        <v>-22.555199999999999</v>
      </c>
      <c r="G58" s="8">
        <v>0.85353000000000001</v>
      </c>
      <c r="H58" s="8">
        <v>-61.966300000000004</v>
      </c>
      <c r="I58" s="8">
        <v>-54.048999999999999</v>
      </c>
      <c r="J58" s="8">
        <v>-27.7121</v>
      </c>
      <c r="K58" s="8">
        <v>-18.022099999999998</v>
      </c>
      <c r="L58" s="8">
        <v>-8.8447199999999988</v>
      </c>
      <c r="M58" s="8">
        <v>-17.9664</v>
      </c>
      <c r="N58" s="8">
        <v>-5.1358199999999998</v>
      </c>
      <c r="O58" s="8">
        <v>-10.9739</v>
      </c>
      <c r="P58" s="8">
        <v>-32.469799999999999</v>
      </c>
      <c r="Q58" s="8">
        <v>-35.090000000000003</v>
      </c>
      <c r="R58" s="8">
        <v>-20.7882</v>
      </c>
      <c r="S58" s="8">
        <v>-50.804099999999998</v>
      </c>
      <c r="T58" s="8">
        <v>-26.487200000000001</v>
      </c>
      <c r="U58" s="8">
        <v>-30.253900000000002</v>
      </c>
      <c r="V58" s="8">
        <v>-43.0578</v>
      </c>
      <c r="W58" s="8">
        <v>-36.350099999999998</v>
      </c>
      <c r="X58" s="8">
        <v>-18.872799999999998</v>
      </c>
      <c r="Y58" s="8">
        <v>-16.6816</v>
      </c>
      <c r="Z58" s="8">
        <v>-22.602599999999999</v>
      </c>
      <c r="AA58" s="8">
        <v>-13.866299999999999</v>
      </c>
      <c r="AB58" s="8">
        <v>-20.75</v>
      </c>
      <c r="AC58" s="8">
        <v>-8.9183799999999991</v>
      </c>
      <c r="AD58" s="8">
        <v>-33.353900000000003</v>
      </c>
      <c r="AE58" s="8">
        <v>-15.521000000000001</v>
      </c>
      <c r="AF58" s="8">
        <v>-12.745700000000001</v>
      </c>
      <c r="AG58" s="8">
        <v>-31.333599999999997</v>
      </c>
      <c r="AH58" s="8">
        <v>-19.856300000000001</v>
      </c>
      <c r="AI58" s="7"/>
      <c r="AJ58" s="7"/>
      <c r="AK58" s="7"/>
      <c r="AL58" s="7"/>
      <c r="AM58" s="7"/>
      <c r="AN58" s="1"/>
      <c r="AO58" s="1"/>
      <c r="AP58" s="1"/>
      <c r="AQ58" s="1"/>
      <c r="AR58" s="1"/>
      <c r="AS58" s="1"/>
      <c r="AT58" s="1"/>
      <c r="AU58" s="1"/>
      <c r="AV58" s="1"/>
      <c r="AW58" s="1"/>
      <c r="AX58" s="1"/>
      <c r="AY58" s="1"/>
    </row>
    <row r="59" spans="1:1005" ht="15" x14ac:dyDescent="0.25">
      <c r="A59" s="103">
        <f>YampaRiverInflow.TotalOutflow!A59</f>
        <v>47027</v>
      </c>
      <c r="B59" s="215"/>
      <c r="C59" s="207">
        <v>-4.7489999999999997</v>
      </c>
      <c r="D59" s="219">
        <v>-4.7489999999999997</v>
      </c>
      <c r="E59" s="8">
        <v>8.3438300000000005</v>
      </c>
      <c r="F59" s="8">
        <v>1.6283399999999999</v>
      </c>
      <c r="G59" s="8">
        <v>-1.5256099999999999</v>
      </c>
      <c r="H59" s="8">
        <v>0.55819000000000007</v>
      </c>
      <c r="I59" s="8">
        <v>-0.40666000000000002</v>
      </c>
      <c r="J59" s="8">
        <v>-3.3743600000000002</v>
      </c>
      <c r="K59" s="8">
        <v>10.40099</v>
      </c>
      <c r="L59" s="8">
        <v>3.1250999999999998</v>
      </c>
      <c r="M59" s="8">
        <v>0.16553999999999999</v>
      </c>
      <c r="N59" s="8">
        <v>26.085080000000001</v>
      </c>
      <c r="O59" s="8">
        <v>-4.4398100000000005</v>
      </c>
      <c r="P59" s="8">
        <v>7.4000500000000002</v>
      </c>
      <c r="Q59" s="8">
        <v>-11.6661</v>
      </c>
      <c r="R59" s="8">
        <v>-2.7408399999999999</v>
      </c>
      <c r="S59" s="8">
        <v>-4.4333</v>
      </c>
      <c r="T59" s="8">
        <v>-10.0848</v>
      </c>
      <c r="U59" s="8">
        <v>-27.032599999999999</v>
      </c>
      <c r="V59" s="8">
        <v>-5.7554099999999995</v>
      </c>
      <c r="W59" s="8">
        <v>-10.2515</v>
      </c>
      <c r="X59" s="8">
        <v>-12.6999</v>
      </c>
      <c r="Y59" s="8">
        <v>-3.16777</v>
      </c>
      <c r="Z59" s="8">
        <v>-24.611999999999998</v>
      </c>
      <c r="AA59" s="8">
        <v>-28.077099999999998</v>
      </c>
      <c r="AB59" s="8">
        <v>-12.1576</v>
      </c>
      <c r="AC59" s="8">
        <v>1.7223250000000001</v>
      </c>
      <c r="AD59" s="8">
        <v>-9.7818899999999989</v>
      </c>
      <c r="AE59" s="8">
        <v>3.17</v>
      </c>
      <c r="AF59" s="8">
        <v>-15.058</v>
      </c>
      <c r="AG59" s="8">
        <v>-8.1872799999999994</v>
      </c>
      <c r="AH59" s="8">
        <v>-13.261700000000001</v>
      </c>
      <c r="AI59" s="7"/>
      <c r="AJ59" s="7"/>
      <c r="AK59" s="7"/>
      <c r="AL59" s="7"/>
      <c r="AM59" s="7"/>
      <c r="AN59" s="1"/>
      <c r="AO59" s="1"/>
      <c r="AP59" s="1"/>
      <c r="AQ59" s="1"/>
      <c r="AR59" s="1"/>
      <c r="AS59" s="1"/>
      <c r="AT59" s="1"/>
      <c r="AU59" s="1"/>
      <c r="AV59" s="1"/>
      <c r="AW59" s="1"/>
      <c r="AX59" s="1"/>
      <c r="AY59" s="1"/>
    </row>
    <row r="60" spans="1:1005" ht="15" x14ac:dyDescent="0.25">
      <c r="A60" s="103">
        <f>YampaRiverInflow.TotalOutflow!A60</f>
        <v>47058</v>
      </c>
      <c r="B60" s="215"/>
      <c r="C60" s="207">
        <v>13.587</v>
      </c>
      <c r="D60" s="219">
        <v>13.587</v>
      </c>
      <c r="E60" s="8">
        <v>4.5023100000000005</v>
      </c>
      <c r="F60" s="8">
        <v>13.97513</v>
      </c>
      <c r="G60" s="8">
        <v>6.8756899999999996</v>
      </c>
      <c r="H60" s="8">
        <v>-37.753900000000002</v>
      </c>
      <c r="I60" s="8">
        <v>12.579600000000001</v>
      </c>
      <c r="J60" s="8">
        <v>4.9528100000000004</v>
      </c>
      <c r="K60" s="8">
        <v>14.292</v>
      </c>
      <c r="L60" s="8">
        <v>10.398250000000001</v>
      </c>
      <c r="M60" s="8">
        <v>14.77266</v>
      </c>
      <c r="N60" s="8">
        <v>2.89751</v>
      </c>
      <c r="O60" s="8">
        <v>-5.1595500000000003</v>
      </c>
      <c r="P60" s="8">
        <v>8.3595300000000012</v>
      </c>
      <c r="Q60" s="8">
        <v>0.24359</v>
      </c>
      <c r="R60" s="8">
        <v>-2.1938</v>
      </c>
      <c r="S60" s="8">
        <v>-8.1242999999999999</v>
      </c>
      <c r="T60" s="8">
        <v>-20.0396</v>
      </c>
      <c r="U60" s="8">
        <v>-7.1350500000000006</v>
      </c>
      <c r="V60" s="8">
        <v>-4.9749300000000005</v>
      </c>
      <c r="W60" s="8">
        <v>-2.7747700000000002</v>
      </c>
      <c r="X60" s="8">
        <v>-5.4642499999999998</v>
      </c>
      <c r="Y60" s="8">
        <v>12.753399999999999</v>
      </c>
      <c r="Z60" s="8">
        <v>1.235026</v>
      </c>
      <c r="AA60" s="8">
        <v>6.9389319999999994</v>
      </c>
      <c r="AB60" s="8">
        <v>-9.7391900000000007</v>
      </c>
      <c r="AC60" s="8">
        <v>26.70477</v>
      </c>
      <c r="AD60" s="8">
        <v>4.1004740000000002</v>
      </c>
      <c r="AE60" s="8">
        <v>8.6760000000000002</v>
      </c>
      <c r="AF60" s="8">
        <v>-7.5486000000000004</v>
      </c>
      <c r="AG60" s="8">
        <v>1.3323900000000002</v>
      </c>
      <c r="AH60" s="8">
        <v>8.9617099999999983</v>
      </c>
      <c r="AI60" s="7"/>
      <c r="AJ60" s="7"/>
      <c r="AK60" s="7"/>
      <c r="AL60" s="7"/>
      <c r="AM60" s="7"/>
      <c r="AN60" s="1"/>
      <c r="AO60" s="1"/>
      <c r="AP60" s="1"/>
      <c r="AQ60" s="1"/>
      <c r="AR60" s="1"/>
      <c r="AS60" s="1"/>
      <c r="AT60" s="1"/>
      <c r="AU60" s="1"/>
      <c r="AV60" s="1"/>
      <c r="AW60" s="1"/>
      <c r="AX60" s="1"/>
      <c r="AY60" s="1"/>
    </row>
    <row r="61" spans="1:1005" ht="15" x14ac:dyDescent="0.25">
      <c r="A61" s="103">
        <f>YampaRiverInflow.TotalOutflow!A61</f>
        <v>47088</v>
      </c>
      <c r="B61" s="215"/>
      <c r="C61" s="207">
        <v>18.291</v>
      </c>
      <c r="D61" s="219">
        <v>18.291</v>
      </c>
      <c r="E61" s="8">
        <v>6.48062</v>
      </c>
      <c r="F61" s="8">
        <v>-1.6886700000000001</v>
      </c>
      <c r="G61" s="8">
        <v>-26.622299999999999</v>
      </c>
      <c r="H61" s="8">
        <v>-69.312100000000001</v>
      </c>
      <c r="I61" s="8">
        <v>30.47054</v>
      </c>
      <c r="J61" s="8">
        <v>12.73404</v>
      </c>
      <c r="K61" s="8">
        <v>16.88007</v>
      </c>
      <c r="L61" s="8">
        <v>5.8597900000000003</v>
      </c>
      <c r="M61" s="8">
        <v>7.4444699999999999</v>
      </c>
      <c r="N61" s="8">
        <v>33.224269999999997</v>
      </c>
      <c r="O61" s="8">
        <v>12.479979999999999</v>
      </c>
      <c r="P61" s="8">
        <v>17.551400000000001</v>
      </c>
      <c r="Q61" s="8">
        <v>6.2706099999999996</v>
      </c>
      <c r="R61" s="8">
        <v>38.814579999999999</v>
      </c>
      <c r="S61" s="8">
        <v>9.5693099999999998</v>
      </c>
      <c r="T61" s="8">
        <v>34.180550000000004</v>
      </c>
      <c r="U61" s="8">
        <v>4.3811200000000001</v>
      </c>
      <c r="V61" s="8">
        <v>12.84577</v>
      </c>
      <c r="W61" s="8">
        <v>-9.6169899999999995</v>
      </c>
      <c r="X61" s="8">
        <v>8.3672789999999999</v>
      </c>
      <c r="Y61" s="8">
        <v>21.699849999999998</v>
      </c>
      <c r="Z61" s="8">
        <v>30.923099999999998</v>
      </c>
      <c r="AA61" s="8">
        <v>2.6434799999999998</v>
      </c>
      <c r="AB61" s="8">
        <v>7.848967</v>
      </c>
      <c r="AC61" s="8">
        <v>2.9376329999999999</v>
      </c>
      <c r="AD61" s="8">
        <v>20.856740000000002</v>
      </c>
      <c r="AE61" s="8">
        <v>18.335000000000001</v>
      </c>
      <c r="AF61" s="8">
        <v>4.6582799999999995</v>
      </c>
      <c r="AG61" s="8">
        <v>11.40897</v>
      </c>
      <c r="AH61" s="8">
        <v>18.883740000000003</v>
      </c>
      <c r="AI61" s="7"/>
      <c r="AJ61" s="7"/>
      <c r="AK61" s="7"/>
      <c r="AL61" s="7"/>
      <c r="AM61" s="7"/>
      <c r="AN61" s="1"/>
      <c r="AO61" s="1"/>
      <c r="AP61" s="1"/>
      <c r="AQ61" s="1"/>
      <c r="AR61" s="1"/>
      <c r="AS61" s="1"/>
      <c r="AT61" s="1"/>
      <c r="AU61" s="1"/>
      <c r="AV61" s="1"/>
      <c r="AW61" s="1"/>
      <c r="AX61" s="1"/>
      <c r="AY61" s="1"/>
    </row>
    <row r="62" spans="1:1005" ht="15" x14ac:dyDescent="0.25">
      <c r="A62" s="103">
        <f>YampaRiverInflow.TotalOutflow!A62</f>
        <v>47119</v>
      </c>
      <c r="B62" s="215"/>
      <c r="C62" s="207">
        <v>-10.882999999999999</v>
      </c>
      <c r="D62" s="219">
        <v>-10.882999999999999</v>
      </c>
      <c r="E62" s="8">
        <v>-5.6275300000000001</v>
      </c>
      <c r="F62" s="8">
        <v>-64.680900000000008</v>
      </c>
      <c r="G62" s="8">
        <v>-113.199</v>
      </c>
      <c r="H62" s="8">
        <v>36.242400000000004</v>
      </c>
      <c r="I62" s="8">
        <v>-10.6774</v>
      </c>
      <c r="J62" s="8">
        <v>8.1581399999999995</v>
      </c>
      <c r="K62" s="8">
        <v>1.3930199999999999</v>
      </c>
      <c r="L62" s="8">
        <v>10.17</v>
      </c>
      <c r="M62" s="8">
        <v>3.6542600000000003</v>
      </c>
      <c r="N62" s="8">
        <v>8.1713000000000005</v>
      </c>
      <c r="O62" s="8">
        <v>-29.2118</v>
      </c>
      <c r="P62" s="8">
        <v>-12.4862</v>
      </c>
      <c r="Q62" s="8">
        <v>-4.2013100000000003</v>
      </c>
      <c r="R62" s="8">
        <v>-21.987200000000001</v>
      </c>
      <c r="S62" s="8">
        <v>21.381310000000003</v>
      </c>
      <c r="T62" s="8">
        <v>-39.100499999999997</v>
      </c>
      <c r="U62" s="8">
        <v>-31.088799999999999</v>
      </c>
      <c r="V62" s="8">
        <v>7.3067399999999996</v>
      </c>
      <c r="W62" s="8">
        <v>-13.319000000000001</v>
      </c>
      <c r="X62" s="8">
        <v>-6.39839</v>
      </c>
      <c r="Y62" s="8">
        <v>-23.134</v>
      </c>
      <c r="Z62" s="8">
        <v>-29.637900000000002</v>
      </c>
      <c r="AA62" s="8">
        <v>-24.356300000000001</v>
      </c>
      <c r="AB62" s="8">
        <v>-6.12601</v>
      </c>
      <c r="AC62" s="8">
        <v>-35.9651</v>
      </c>
      <c r="AD62" s="8">
        <v>-1.4319999999999999</v>
      </c>
      <c r="AE62" s="8">
        <v>-16.688599999999997</v>
      </c>
      <c r="AF62" s="8">
        <v>33.015449999999994</v>
      </c>
      <c r="AG62" s="8">
        <v>-30.712700000000002</v>
      </c>
      <c r="AH62" s="8">
        <v>-2.2970100000000002</v>
      </c>
      <c r="AI62" s="7"/>
      <c r="AJ62" s="7"/>
      <c r="AK62" s="7"/>
      <c r="AL62" s="7"/>
      <c r="AM62" s="7"/>
      <c r="AN62" s="1"/>
      <c r="AO62" s="1"/>
      <c r="AP62" s="1"/>
      <c r="AQ62" s="1"/>
      <c r="AR62" s="1"/>
      <c r="AS62" s="1"/>
      <c r="AT62" s="1"/>
      <c r="AU62" s="1"/>
      <c r="AV62" s="1"/>
      <c r="AW62" s="1"/>
      <c r="AX62" s="1"/>
      <c r="AY62" s="1"/>
    </row>
    <row r="63" spans="1:1005" ht="15" x14ac:dyDescent="0.25">
      <c r="A63" s="103">
        <f>YampaRiverInflow.TotalOutflow!A63</f>
        <v>47150</v>
      </c>
      <c r="B63" s="215"/>
      <c r="C63" s="207">
        <v>-32.511000000000003</v>
      </c>
      <c r="D63" s="219">
        <v>-32.511000000000003</v>
      </c>
      <c r="E63" s="8">
        <v>-26.556999999999999</v>
      </c>
      <c r="F63" s="8">
        <v>-43.0946</v>
      </c>
      <c r="G63" s="8">
        <v>-46.804400000000001</v>
      </c>
      <c r="H63" s="8">
        <v>-20.875299999999999</v>
      </c>
      <c r="I63" s="8">
        <v>-24.3658</v>
      </c>
      <c r="J63" s="8">
        <v>1.18557</v>
      </c>
      <c r="K63" s="8">
        <v>-25.8432</v>
      </c>
      <c r="L63" s="8">
        <v>-4.4762599999999999</v>
      </c>
      <c r="M63" s="8">
        <v>-2.36822</v>
      </c>
      <c r="N63" s="8">
        <v>5.9079799999999993</v>
      </c>
      <c r="O63" s="8">
        <v>-17.978400000000001</v>
      </c>
      <c r="P63" s="8">
        <v>-35.601699999999994</v>
      </c>
      <c r="Q63" s="8">
        <v>-45.1038</v>
      </c>
      <c r="R63" s="8">
        <v>-5.1178299999999997</v>
      </c>
      <c r="S63" s="8">
        <v>-37.283000000000001</v>
      </c>
      <c r="T63" s="8">
        <v>-15.6464</v>
      </c>
      <c r="U63" s="8">
        <v>-40.071800000000003</v>
      </c>
      <c r="V63" s="8">
        <v>-32.633000000000003</v>
      </c>
      <c r="W63" s="8">
        <v>-26.703299999999999</v>
      </c>
      <c r="X63" s="8">
        <v>-28.727499999999999</v>
      </c>
      <c r="Y63" s="8">
        <v>-41.463300000000004</v>
      </c>
      <c r="Z63" s="8">
        <v>-12.364799999999999</v>
      </c>
      <c r="AA63" s="8">
        <v>-17.944700000000001</v>
      </c>
      <c r="AB63" s="8">
        <v>-30.381799999999998</v>
      </c>
      <c r="AC63" s="8">
        <v>-39.880099999999999</v>
      </c>
      <c r="AD63" s="8">
        <v>-13.894</v>
      </c>
      <c r="AE63" s="8">
        <v>-22.5732</v>
      </c>
      <c r="AF63" s="8">
        <v>-17.1022</v>
      </c>
      <c r="AG63" s="8">
        <v>-38.901800000000001</v>
      </c>
      <c r="AH63" s="8">
        <v>-63.575199999999995</v>
      </c>
      <c r="AI63" s="7"/>
      <c r="AJ63" s="7"/>
      <c r="AK63" s="7"/>
      <c r="AL63" s="7"/>
      <c r="AM63" s="7"/>
      <c r="AN63" s="1"/>
      <c r="AO63" s="1"/>
      <c r="AP63" s="1"/>
      <c r="AQ63" s="1"/>
      <c r="AR63" s="1"/>
      <c r="AS63" s="1"/>
      <c r="AT63" s="1"/>
      <c r="AU63" s="1"/>
      <c r="AV63" s="1"/>
      <c r="AW63" s="1"/>
      <c r="AX63" s="1"/>
      <c r="AY63" s="1"/>
    </row>
    <row r="64" spans="1:1005" ht="15" x14ac:dyDescent="0.25">
      <c r="A64" s="103">
        <f>YampaRiverInflow.TotalOutflow!A64</f>
        <v>47178</v>
      </c>
      <c r="B64" s="215"/>
      <c r="C64" s="207">
        <v>-41.313000000000002</v>
      </c>
      <c r="D64" s="219">
        <v>-41.313000000000002</v>
      </c>
      <c r="E64" s="8">
        <v>-96.0959</v>
      </c>
      <c r="F64" s="8">
        <v>-38.881300000000003</v>
      </c>
      <c r="G64" s="8">
        <v>-9.1832499999999992</v>
      </c>
      <c r="H64" s="8">
        <v>-13.1533</v>
      </c>
      <c r="I64" s="8">
        <v>-27.913900000000002</v>
      </c>
      <c r="J64" s="8">
        <v>-37.945300000000003</v>
      </c>
      <c r="K64" s="8">
        <v>-37.232500000000002</v>
      </c>
      <c r="L64" s="8">
        <v>-84.1511</v>
      </c>
      <c r="M64" s="8">
        <v>-52.822800000000001</v>
      </c>
      <c r="N64" s="8">
        <v>-62.375399999999999</v>
      </c>
      <c r="O64" s="8">
        <v>-22.7028</v>
      </c>
      <c r="P64" s="8">
        <v>-24.410799999999998</v>
      </c>
      <c r="Q64" s="8">
        <v>-35.779199999999996</v>
      </c>
      <c r="R64" s="8">
        <v>-52.189599999999999</v>
      </c>
      <c r="S64" s="8">
        <v>-44.594099999999997</v>
      </c>
      <c r="T64" s="8">
        <v>-46.276900000000005</v>
      </c>
      <c r="U64" s="8">
        <v>-41.1785</v>
      </c>
      <c r="V64" s="8">
        <v>-54.098800000000004</v>
      </c>
      <c r="W64" s="8">
        <v>-94.38669999999999</v>
      </c>
      <c r="X64" s="8">
        <v>-68.116</v>
      </c>
      <c r="Y64" s="8">
        <v>-21.329699999999999</v>
      </c>
      <c r="Z64" s="8">
        <v>-45.133600000000001</v>
      </c>
      <c r="AA64" s="8">
        <v>-41.103999999999999</v>
      </c>
      <c r="AB64" s="8">
        <v>-52.287500000000001</v>
      </c>
      <c r="AC64" s="8">
        <v>-39.996499999999997</v>
      </c>
      <c r="AD64" s="8">
        <v>-34.947000000000003</v>
      </c>
      <c r="AE64" s="8">
        <v>-9.4451399999999985</v>
      </c>
      <c r="AF64" s="8">
        <v>-51.122900000000001</v>
      </c>
      <c r="AG64" s="8">
        <v>-40.1935</v>
      </c>
      <c r="AH64" s="8">
        <v>-34.902000000000001</v>
      </c>
      <c r="AI64" s="7"/>
      <c r="AJ64" s="7"/>
      <c r="AK64" s="7"/>
      <c r="AL64" s="7"/>
      <c r="AM64" s="7"/>
      <c r="AN64" s="1"/>
      <c r="AO64" s="1"/>
      <c r="AP64" s="1"/>
      <c r="AQ64" s="1"/>
      <c r="AR64" s="1"/>
      <c r="AS64" s="1"/>
      <c r="AT64" s="1"/>
      <c r="AU64" s="1"/>
      <c r="AV64" s="1"/>
      <c r="AW64" s="1"/>
      <c r="AX64" s="1"/>
      <c r="AY64" s="1"/>
      <c r="ALQ64" t="e">
        <v>#N/A</v>
      </c>
    </row>
    <row r="65" spans="1:1005" ht="15" x14ac:dyDescent="0.25">
      <c r="A65" s="103">
        <f>YampaRiverInflow.TotalOutflow!A65</f>
        <v>47209</v>
      </c>
      <c r="B65" s="215"/>
      <c r="C65" s="207">
        <v>-46.276000000000003</v>
      </c>
      <c r="D65" s="219">
        <v>-46.276000000000003</v>
      </c>
      <c r="E65" s="8">
        <v>-46.392000000000003</v>
      </c>
      <c r="F65" s="8">
        <v>-46.931699999999999</v>
      </c>
      <c r="G65" s="8">
        <v>-10.3939</v>
      </c>
      <c r="H65" s="8">
        <v>-22.183299999999999</v>
      </c>
      <c r="I65" s="8">
        <v>-50.360900000000001</v>
      </c>
      <c r="J65" s="8">
        <v>-34.244300000000003</v>
      </c>
      <c r="K65" s="8">
        <v>-28.298599999999997</v>
      </c>
      <c r="L65" s="8">
        <v>-23.056999999999999</v>
      </c>
      <c r="M65" s="8">
        <v>-23.6526</v>
      </c>
      <c r="N65" s="8">
        <v>-18.731300000000001</v>
      </c>
      <c r="O65" s="8">
        <v>-34.493000000000002</v>
      </c>
      <c r="P65" s="8">
        <v>-34.719099999999997</v>
      </c>
      <c r="Q65" s="8">
        <v>-39.354300000000002</v>
      </c>
      <c r="R65" s="8">
        <v>-36.816499999999998</v>
      </c>
      <c r="S65" s="8">
        <v>-31.096499999999999</v>
      </c>
      <c r="T65" s="8">
        <v>-26.820700000000002</v>
      </c>
      <c r="U65" s="8">
        <v>-39.596599999999995</v>
      </c>
      <c r="V65" s="8">
        <v>-38.490600000000001</v>
      </c>
      <c r="W65" s="8">
        <v>-7.4329700000000001</v>
      </c>
      <c r="X65" s="8">
        <v>-6.8644499999999997</v>
      </c>
      <c r="Y65" s="8">
        <v>-16.915599999999998</v>
      </c>
      <c r="Z65" s="8">
        <v>-37.536199999999994</v>
      </c>
      <c r="AA65" s="8">
        <v>-51.6753</v>
      </c>
      <c r="AB65" s="8">
        <v>-49.0565</v>
      </c>
      <c r="AC65" s="8">
        <v>3.8323470000000004</v>
      </c>
      <c r="AD65" s="8">
        <v>-59.116</v>
      </c>
      <c r="AE65" s="8">
        <v>-58.070099999999996</v>
      </c>
      <c r="AF65" s="8">
        <v>-46.224299999999999</v>
      </c>
      <c r="AG65" s="8">
        <v>-45.231099999999998</v>
      </c>
      <c r="AH65" s="8">
        <v>-21.337199999999999</v>
      </c>
      <c r="AI65" s="7"/>
      <c r="AJ65" s="7"/>
      <c r="AK65" s="7"/>
      <c r="AL65" s="7"/>
      <c r="AM65" s="7"/>
      <c r="AN65" s="1"/>
      <c r="AO65" s="1"/>
      <c r="AP65" s="1"/>
      <c r="AQ65" s="1"/>
      <c r="AR65" s="1"/>
      <c r="AS65" s="1"/>
      <c r="AT65" s="1"/>
      <c r="AU65" s="1"/>
      <c r="AV65" s="1"/>
      <c r="AW65" s="1"/>
      <c r="AX65" s="1"/>
      <c r="AY65" s="1"/>
      <c r="ALQ65" t="e">
        <v>#N/A</v>
      </c>
    </row>
    <row r="66" spans="1:1005" ht="15" x14ac:dyDescent="0.25">
      <c r="A66" s="103">
        <f>YampaRiverInflow.TotalOutflow!A66</f>
        <v>47239</v>
      </c>
      <c r="B66" s="215"/>
      <c r="C66" s="207">
        <v>-44.006</v>
      </c>
      <c r="D66" s="219">
        <v>-44.006</v>
      </c>
      <c r="E66" s="8">
        <v>-28.129300000000001</v>
      </c>
      <c r="F66" s="8">
        <v>-49.9146</v>
      </c>
      <c r="G66" s="8">
        <v>-34.603400000000001</v>
      </c>
      <c r="H66" s="8">
        <v>-27.749099999999999</v>
      </c>
      <c r="I66" s="8">
        <v>-15.6434</v>
      </c>
      <c r="J66" s="8">
        <v>-26.480900000000002</v>
      </c>
      <c r="K66" s="8">
        <v>-13.461499999999999</v>
      </c>
      <c r="L66" s="8">
        <v>-3.12216</v>
      </c>
      <c r="M66" s="8">
        <v>-37.49</v>
      </c>
      <c r="N66" s="8">
        <v>-28.581900000000001</v>
      </c>
      <c r="O66" s="8">
        <v>-34.988099999999996</v>
      </c>
      <c r="P66" s="8">
        <v>-27.610599999999998</v>
      </c>
      <c r="Q66" s="8">
        <v>-13.771700000000001</v>
      </c>
      <c r="R66" s="8">
        <v>-19.453499999999998</v>
      </c>
      <c r="S66" s="8">
        <v>-43.834099999999999</v>
      </c>
      <c r="T66" s="8">
        <v>-36.948999999999998</v>
      </c>
      <c r="U66" s="8">
        <v>-18.708599999999997</v>
      </c>
      <c r="V66" s="8">
        <v>-25.398700000000002</v>
      </c>
      <c r="W66" s="8">
        <v>-18.684200000000001</v>
      </c>
      <c r="X66" s="8">
        <v>-10.974200000000002</v>
      </c>
      <c r="Y66" s="8">
        <v>-34.367400000000004</v>
      </c>
      <c r="Z66" s="8">
        <v>-27.658300000000001</v>
      </c>
      <c r="AA66" s="8">
        <v>-22.264099999999999</v>
      </c>
      <c r="AB66" s="8">
        <v>-16.6996</v>
      </c>
      <c r="AC66" s="8">
        <v>-67.282200000000003</v>
      </c>
      <c r="AD66" s="8">
        <v>-19.012</v>
      </c>
      <c r="AE66" s="8">
        <v>-19.098700000000001</v>
      </c>
      <c r="AF66" s="8">
        <v>-31.252700000000001</v>
      </c>
      <c r="AG66" s="8">
        <v>-147.96199999999999</v>
      </c>
      <c r="AH66" s="8">
        <v>-29.909500000000001</v>
      </c>
      <c r="AI66" s="7"/>
      <c r="AJ66" s="7"/>
      <c r="AK66" s="7"/>
      <c r="AL66" s="7"/>
      <c r="AM66" s="7"/>
      <c r="AN66" s="1"/>
      <c r="AO66" s="1"/>
      <c r="AP66" s="1"/>
      <c r="AQ66" s="1"/>
      <c r="AR66" s="1"/>
      <c r="AS66" s="1"/>
      <c r="AT66" s="1"/>
      <c r="AU66" s="1"/>
      <c r="AV66" s="1"/>
      <c r="AW66" s="1"/>
      <c r="AX66" s="1"/>
      <c r="AY66" s="1"/>
      <c r="ALQ66" t="e">
        <v>#N/A</v>
      </c>
    </row>
    <row r="67" spans="1:1005" ht="15" x14ac:dyDescent="0.25">
      <c r="A67" s="103">
        <f>YampaRiverInflow.TotalOutflow!A67</f>
        <v>47270</v>
      </c>
      <c r="B67" s="215"/>
      <c r="C67" s="207">
        <v>-38.847000000000001</v>
      </c>
      <c r="D67" s="219">
        <v>-38.847000000000001</v>
      </c>
      <c r="E67" s="8">
        <v>-43.443300000000001</v>
      </c>
      <c r="F67" s="8">
        <v>-78.712100000000007</v>
      </c>
      <c r="G67" s="8">
        <v>-44.4283</v>
      </c>
      <c r="H67" s="8">
        <v>-46.623400000000004</v>
      </c>
      <c r="I67" s="8">
        <v>-26.48</v>
      </c>
      <c r="J67" s="8">
        <v>-49.249099999999999</v>
      </c>
      <c r="K67" s="8">
        <v>-37.820300000000003</v>
      </c>
      <c r="L67" s="8">
        <v>-37.123800000000003</v>
      </c>
      <c r="M67" s="8">
        <v>-46.805699999999995</v>
      </c>
      <c r="N67" s="8">
        <v>-42.2714</v>
      </c>
      <c r="O67" s="8">
        <v>-36.915500000000002</v>
      </c>
      <c r="P67" s="8">
        <v>-53.137800000000006</v>
      </c>
      <c r="Q67" s="8">
        <v>-64.9482</v>
      </c>
      <c r="R67" s="8">
        <v>-25.7806</v>
      </c>
      <c r="S67" s="8">
        <v>-34.943199999999997</v>
      </c>
      <c r="T67" s="8">
        <v>-51.296099999999996</v>
      </c>
      <c r="U67" s="8">
        <v>-57.331800000000001</v>
      </c>
      <c r="V67" s="8">
        <v>-54.558199999999999</v>
      </c>
      <c r="W67" s="8">
        <v>-68.587000000000003</v>
      </c>
      <c r="X67" s="8">
        <v>-37.685099999999998</v>
      </c>
      <c r="Y67" s="8">
        <v>-32.256500000000003</v>
      </c>
      <c r="Z67" s="8">
        <v>-52.228699999999996</v>
      </c>
      <c r="AA67" s="8">
        <v>-55.433399999999999</v>
      </c>
      <c r="AB67" s="8">
        <v>-50.623800000000003</v>
      </c>
      <c r="AC67" s="8">
        <v>-49.755000000000003</v>
      </c>
      <c r="AD67" s="8">
        <v>-57.844000000000001</v>
      </c>
      <c r="AE67" s="8">
        <v>-49.321300000000001</v>
      </c>
      <c r="AF67" s="8">
        <v>-51.9298</v>
      </c>
      <c r="AG67" s="8">
        <v>-183.62299999999999</v>
      </c>
      <c r="AH67" s="8">
        <v>-63.558300000000003</v>
      </c>
      <c r="AI67" s="7"/>
      <c r="AJ67" s="7"/>
      <c r="AK67" s="7"/>
      <c r="AL67" s="7"/>
      <c r="AM67" s="7"/>
      <c r="AN67" s="1"/>
      <c r="AO67" s="1"/>
      <c r="AP67" s="1"/>
      <c r="AQ67" s="1"/>
      <c r="AR67" s="1"/>
      <c r="AS67" s="1"/>
      <c r="AT67" s="1"/>
      <c r="AU67" s="1"/>
      <c r="AV67" s="1"/>
      <c r="AW67" s="1"/>
      <c r="AX67" s="1"/>
      <c r="AY67" s="1"/>
      <c r="ALQ67" t="e">
        <v>#N/A</v>
      </c>
    </row>
    <row r="68" spans="1:1005" ht="15" x14ac:dyDescent="0.25">
      <c r="A68" s="103">
        <f>YampaRiverInflow.TotalOutflow!A68</f>
        <v>47300</v>
      </c>
      <c r="B68" s="215"/>
      <c r="C68" s="207">
        <v>-28.559000000000001</v>
      </c>
      <c r="D68" s="219">
        <v>-28.559000000000001</v>
      </c>
      <c r="E68" s="8">
        <v>-37.942</v>
      </c>
      <c r="F68" s="8">
        <v>-73.786799999999999</v>
      </c>
      <c r="G68" s="8">
        <v>-40.766500000000001</v>
      </c>
      <c r="H68" s="8">
        <v>-6.4570799999999995</v>
      </c>
      <c r="I68" s="8">
        <v>-40.478199999999994</v>
      </c>
      <c r="J68" s="8">
        <v>-35.347099999999998</v>
      </c>
      <c r="K68" s="8">
        <v>-30.984200000000001</v>
      </c>
      <c r="L68" s="8">
        <v>-12.644399999999999</v>
      </c>
      <c r="M68" s="8">
        <v>-15.251700000000001</v>
      </c>
      <c r="N68" s="8">
        <v>-52.766100000000002</v>
      </c>
      <c r="O68" s="8">
        <v>-45.935900000000004</v>
      </c>
      <c r="P68" s="8">
        <v>-47.300400000000003</v>
      </c>
      <c r="Q68" s="8">
        <v>-39.221400000000003</v>
      </c>
      <c r="R68" s="8">
        <v>-35.222799999999999</v>
      </c>
      <c r="S68" s="8">
        <v>-42.721499999999999</v>
      </c>
      <c r="T68" s="8">
        <v>-48.900100000000002</v>
      </c>
      <c r="U68" s="8">
        <v>-17.8947</v>
      </c>
      <c r="V68" s="8">
        <v>-23.696200000000001</v>
      </c>
      <c r="W68" s="8">
        <v>-7.1829000000000001</v>
      </c>
      <c r="X68" s="8">
        <v>-15.904399999999999</v>
      </c>
      <c r="Y68" s="8">
        <v>-28.589599999999997</v>
      </c>
      <c r="Z68" s="8">
        <v>-43.727499999999999</v>
      </c>
      <c r="AA68" s="8">
        <v>-35.582300000000004</v>
      </c>
      <c r="AB68" s="8">
        <v>-30.575500000000002</v>
      </c>
      <c r="AC68" s="8">
        <v>-37.180800000000005</v>
      </c>
      <c r="AD68" s="8">
        <v>-48.3</v>
      </c>
      <c r="AE68" s="8">
        <v>-25.503700000000002</v>
      </c>
      <c r="AF68" s="8">
        <v>-48.567099999999996</v>
      </c>
      <c r="AG68" s="8">
        <v>-182.99199999999999</v>
      </c>
      <c r="AH68" s="8">
        <v>-65.305999999999997</v>
      </c>
      <c r="AI68" s="7"/>
      <c r="AJ68" s="7"/>
      <c r="AK68" s="7"/>
      <c r="AL68" s="7"/>
      <c r="AM68" s="7"/>
      <c r="AN68" s="1"/>
      <c r="AO68" s="1"/>
      <c r="AP68" s="1"/>
      <c r="AQ68" s="1"/>
      <c r="AR68" s="1"/>
      <c r="AS68" s="1"/>
      <c r="AT68" s="1"/>
      <c r="AU68" s="1"/>
      <c r="AV68" s="1"/>
      <c r="AW68" s="1"/>
      <c r="AX68" s="1"/>
      <c r="AY68" s="1"/>
      <c r="ALQ68" t="e">
        <v>#N/A</v>
      </c>
    </row>
    <row r="69" spans="1:1005" ht="15" x14ac:dyDescent="0.25">
      <c r="A69" s="103">
        <f>YampaRiverInflow.TotalOutflow!A69</f>
        <v>47331</v>
      </c>
      <c r="B69" s="215"/>
      <c r="C69" s="207">
        <v>-19.579000000000001</v>
      </c>
      <c r="D69" s="219">
        <v>-19.579000000000001</v>
      </c>
      <c r="E69" s="8">
        <v>-14.0517</v>
      </c>
      <c r="F69" s="8">
        <v>-65.381299999999996</v>
      </c>
      <c r="G69" s="8">
        <v>-36.5657</v>
      </c>
      <c r="H69" s="8">
        <v>-19.854400000000002</v>
      </c>
      <c r="I69" s="8">
        <v>-3.75305</v>
      </c>
      <c r="J69" s="8">
        <v>-2.8775900000000001</v>
      </c>
      <c r="K69" s="8">
        <v>-12.666399999999999</v>
      </c>
      <c r="L69" s="8">
        <v>-13.9602</v>
      </c>
      <c r="M69" s="8">
        <v>-39.998400000000004</v>
      </c>
      <c r="N69" s="8">
        <v>7.2850600000000005</v>
      </c>
      <c r="O69" s="8">
        <v>-24.3444</v>
      </c>
      <c r="P69" s="8">
        <v>-33.449400000000004</v>
      </c>
      <c r="Q69" s="8">
        <v>-19.831900000000001</v>
      </c>
      <c r="R69" s="8">
        <v>-46.257599999999996</v>
      </c>
      <c r="S69" s="8">
        <v>-32.945300000000003</v>
      </c>
      <c r="T69" s="8">
        <v>-39.458300000000001</v>
      </c>
      <c r="U69" s="8">
        <v>-23.445799999999998</v>
      </c>
      <c r="V69" s="8">
        <v>-14.442500000000001</v>
      </c>
      <c r="W69" s="8">
        <v>-5.3147600000000006</v>
      </c>
      <c r="X69" s="8">
        <v>-20.151</v>
      </c>
      <c r="Y69" s="8">
        <v>-29.148299999999999</v>
      </c>
      <c r="Z69" s="8">
        <v>-33.437899999999999</v>
      </c>
      <c r="AA69" s="8">
        <v>-29.450599999999998</v>
      </c>
      <c r="AB69" s="8">
        <v>-25.803599999999999</v>
      </c>
      <c r="AC69" s="8">
        <v>-58.466900000000003</v>
      </c>
      <c r="AD69" s="8">
        <v>-23.998000000000001</v>
      </c>
      <c r="AE69" s="8">
        <v>5.8436199999999996</v>
      </c>
      <c r="AF69" s="8">
        <v>-37.121300000000005</v>
      </c>
      <c r="AG69" s="8">
        <v>-39.379899999999999</v>
      </c>
      <c r="AH69" s="8">
        <v>-27.815000000000001</v>
      </c>
      <c r="AI69" s="7"/>
      <c r="AJ69" s="7"/>
      <c r="AK69" s="7"/>
      <c r="AL69" s="7"/>
      <c r="AM69" s="7"/>
      <c r="AN69" s="1"/>
      <c r="AO69" s="1"/>
      <c r="AP69" s="1"/>
      <c r="AQ69" s="1"/>
      <c r="AR69" s="1"/>
      <c r="AS69" s="1"/>
      <c r="AT69" s="1"/>
      <c r="AU69" s="1"/>
      <c r="AV69" s="1"/>
      <c r="AW69" s="1"/>
      <c r="AX69" s="1"/>
      <c r="AY69" s="1"/>
      <c r="ALQ69" t="e">
        <v>#N/A</v>
      </c>
    </row>
    <row r="70" spans="1:1005" ht="15" x14ac:dyDescent="0.25">
      <c r="A70" s="103">
        <f>YampaRiverInflow.TotalOutflow!A70</f>
        <v>47362</v>
      </c>
      <c r="B70" s="215"/>
      <c r="C70" s="207">
        <v>-5.8220000000000001</v>
      </c>
      <c r="D70" s="219">
        <v>-5.8220000000000001</v>
      </c>
      <c r="E70" s="8">
        <v>-22.555199999999999</v>
      </c>
      <c r="F70" s="8">
        <v>0.85353000000000001</v>
      </c>
      <c r="G70" s="8">
        <v>-61.966300000000004</v>
      </c>
      <c r="H70" s="8">
        <v>-54.048999999999999</v>
      </c>
      <c r="I70" s="8">
        <v>-27.7121</v>
      </c>
      <c r="J70" s="8">
        <v>-18.022099999999998</v>
      </c>
      <c r="K70" s="8">
        <v>-8.8447199999999988</v>
      </c>
      <c r="L70" s="8">
        <v>-17.9664</v>
      </c>
      <c r="M70" s="8">
        <v>-5.1358199999999998</v>
      </c>
      <c r="N70" s="8">
        <v>-10.9739</v>
      </c>
      <c r="O70" s="8">
        <v>-32.469799999999999</v>
      </c>
      <c r="P70" s="8">
        <v>-35.090000000000003</v>
      </c>
      <c r="Q70" s="8">
        <v>-20.7882</v>
      </c>
      <c r="R70" s="8">
        <v>-50.804099999999998</v>
      </c>
      <c r="S70" s="8">
        <v>-26.487200000000001</v>
      </c>
      <c r="T70" s="8">
        <v>-30.253900000000002</v>
      </c>
      <c r="U70" s="8">
        <v>-43.0578</v>
      </c>
      <c r="V70" s="8">
        <v>-36.350099999999998</v>
      </c>
      <c r="W70" s="8">
        <v>-18.872799999999998</v>
      </c>
      <c r="X70" s="8">
        <v>-16.6816</v>
      </c>
      <c r="Y70" s="8">
        <v>-22.602599999999999</v>
      </c>
      <c r="Z70" s="8">
        <v>-13.866299999999999</v>
      </c>
      <c r="AA70" s="8">
        <v>-20.75</v>
      </c>
      <c r="AB70" s="8">
        <v>-8.9183799999999991</v>
      </c>
      <c r="AC70" s="8">
        <v>-33.353900000000003</v>
      </c>
      <c r="AD70" s="8">
        <v>-15.521000000000001</v>
      </c>
      <c r="AE70" s="8">
        <v>-12.745700000000001</v>
      </c>
      <c r="AF70" s="8">
        <v>-31.333599999999997</v>
      </c>
      <c r="AG70" s="8">
        <v>-19.856300000000001</v>
      </c>
      <c r="AH70" s="8">
        <v>-41.415900000000001</v>
      </c>
      <c r="AI70" s="7"/>
      <c r="AJ70" s="7"/>
      <c r="AK70" s="7"/>
      <c r="AL70" s="7"/>
      <c r="AM70" s="7"/>
      <c r="AN70" s="1"/>
      <c r="AO70" s="1"/>
      <c r="AP70" s="1"/>
      <c r="AQ70" s="1"/>
      <c r="AR70" s="1"/>
      <c r="AS70" s="1"/>
      <c r="AT70" s="1"/>
      <c r="AU70" s="1"/>
      <c r="AV70" s="1"/>
      <c r="AW70" s="1"/>
      <c r="AX70" s="1"/>
      <c r="AY70" s="1"/>
      <c r="ALQ70" t="e">
        <v>#N/A</v>
      </c>
    </row>
    <row r="71" spans="1:1005" ht="15" x14ac:dyDescent="0.25">
      <c r="A71" s="103"/>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25">
      <c r="A72" s="103"/>
      <c r="B72" s="214"/>
      <c r="C72" s="204"/>
      <c r="D72" s="210"/>
      <c r="AI72" s="8"/>
      <c r="AJ72" s="8"/>
      <c r="AK72" s="8"/>
      <c r="AL72" s="8"/>
      <c r="AM72" s="8"/>
      <c r="ALQ72" t="e">
        <v>#N/A</v>
      </c>
    </row>
    <row r="73" spans="1:1005" ht="12.75" customHeight="1" x14ac:dyDescent="0.25">
      <c r="A73" s="103"/>
      <c r="B73" s="214"/>
      <c r="C73" s="204"/>
      <c r="D73" s="210"/>
      <c r="E73" s="8"/>
      <c r="AI73" s="8"/>
      <c r="AJ73" s="8"/>
      <c r="AK73" s="8"/>
      <c r="AL73" s="8"/>
      <c r="AM73" s="8"/>
    </row>
    <row r="74" spans="1:1005" ht="12.75" customHeight="1" x14ac:dyDescent="0.25">
      <c r="A74" s="103"/>
      <c r="B74" s="214"/>
      <c r="C74" s="204"/>
      <c r="D74" s="210"/>
      <c r="AI74" s="8"/>
      <c r="AJ74" s="8"/>
      <c r="AK74" s="8"/>
      <c r="AL74" s="8"/>
      <c r="AM74" s="8"/>
    </row>
    <row r="75" spans="1:1005" ht="12.75" customHeight="1" x14ac:dyDescent="0.25">
      <c r="A75" s="103"/>
      <c r="B75" s="214"/>
      <c r="C75" s="204"/>
      <c r="D75" s="210"/>
    </row>
    <row r="76" spans="1:1005" ht="12.75" customHeight="1" x14ac:dyDescent="0.25">
      <c r="A76" s="103"/>
      <c r="B76" s="214"/>
      <c r="C76" s="204"/>
      <c r="D76" s="210"/>
    </row>
    <row r="77" spans="1:1005" ht="12.75" customHeight="1" x14ac:dyDescent="0.25">
      <c r="A77" s="103"/>
      <c r="B77" s="214"/>
      <c r="C77" s="204"/>
      <c r="D77" s="210"/>
    </row>
    <row r="78" spans="1:1005" ht="12.75" customHeight="1" x14ac:dyDescent="0.25">
      <c r="A78" s="103"/>
      <c r="B78" s="214"/>
      <c r="C78" s="204"/>
      <c r="D78" s="210"/>
    </row>
    <row r="79" spans="1:1005" ht="12.75" customHeight="1" x14ac:dyDescent="0.25">
      <c r="A79" s="103"/>
      <c r="B79" s="214"/>
      <c r="C79" s="204"/>
      <c r="D79" s="210"/>
    </row>
    <row r="80" spans="1:1005" ht="12.75" customHeight="1" x14ac:dyDescent="0.25">
      <c r="A80" s="103"/>
      <c r="B80" s="214"/>
      <c r="C80" s="204"/>
      <c r="D80" s="210"/>
    </row>
    <row r="81" spans="1:4" ht="12.75" customHeight="1" x14ac:dyDescent="0.25">
      <c r="A81" s="103"/>
      <c r="B81" s="214"/>
      <c r="C81" s="204"/>
      <c r="D81" s="210"/>
    </row>
    <row r="82" spans="1:4" ht="12.75" customHeight="1" x14ac:dyDescent="0.25">
      <c r="A82" s="103"/>
      <c r="B82" s="214"/>
      <c r="C82" s="204"/>
      <c r="D82" s="210"/>
    </row>
    <row r="83" spans="1:4" ht="12.75" customHeight="1" x14ac:dyDescent="0.25">
      <c r="A83" s="103"/>
      <c r="B83" s="214"/>
      <c r="C83" s="204"/>
      <c r="D83" s="210"/>
    </row>
    <row r="84" spans="1:4" ht="12.75" customHeight="1" x14ac:dyDescent="0.25">
      <c r="A84" s="103"/>
      <c r="B84" s="214"/>
      <c r="C84" s="204"/>
      <c r="D84" s="210"/>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7109375" defaultRowHeight="12.75" customHeight="1" x14ac:dyDescent="0.25"/>
  <cols>
    <col min="1" max="54" width="9.28515625" customWidth="1"/>
  </cols>
  <sheetData>
    <row r="1" spans="1:44" ht="15" x14ac:dyDescent="0.25">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44" ht="15" x14ac:dyDescent="0.25">
      <c r="A2" s="99" t="s">
        <v>177</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row>
    <row r="3" spans="1:44" ht="15" x14ac:dyDescent="0.25">
      <c r="A3" s="101" t="str">
        <f>A2&amp;"_"&amp;"Time"</f>
        <v>DvsToPkr_In_Time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row>
    <row r="4" spans="1:44" ht="15" x14ac:dyDescent="0.25">
      <c r="A4" s="234">
        <f>YampaRiverInflow.TotalOutflow!A4</f>
        <v>45352</v>
      </c>
      <c r="B4" s="224"/>
      <c r="C4" s="225">
        <v>10.609</v>
      </c>
      <c r="D4" s="233">
        <v>10.609</v>
      </c>
      <c r="E4" s="8">
        <f ca="1">INDEX(INDIRECT("DvsToPkr_"&amp;E$2+YEAR($A4)-YEAR($A$4)),MONTH($A4))/1000</f>
        <v>37.971170000000001</v>
      </c>
      <c r="F4" s="8">
        <f t="shared" ref="F4:AH12" ca="1" si="0">INDEX(INDIRECT("DvsToPkr_"&amp;F$2+YEAR($A4)-YEAR($A$4)),MONTH($A4))/1000</f>
        <v>61.31456</v>
      </c>
      <c r="G4" s="8">
        <f t="shared" ca="1" si="0"/>
        <v>316.43129999999996</v>
      </c>
      <c r="H4" s="8">
        <f t="shared" ca="1" si="0"/>
        <v>30.523220000000002</v>
      </c>
      <c r="I4" s="8">
        <f t="shared" ca="1" si="0"/>
        <v>99.089590000000001</v>
      </c>
      <c r="J4" s="8">
        <f t="shared" ca="1" si="0"/>
        <v>0.26749000000000001</v>
      </c>
      <c r="K4" s="8">
        <f t="shared" ca="1" si="0"/>
        <v>21.557400000000001</v>
      </c>
      <c r="L4" s="8">
        <f t="shared" ca="1" si="0"/>
        <v>29.812529999999999</v>
      </c>
      <c r="M4" s="8">
        <f t="shared" ca="1" si="0"/>
        <v>17.33398</v>
      </c>
      <c r="N4" s="8">
        <f t="shared" ca="1" si="0"/>
        <v>4.5499399999999994</v>
      </c>
      <c r="O4" s="8">
        <f t="shared" ca="1" si="0"/>
        <v>29.456400000000002</v>
      </c>
      <c r="P4" s="8">
        <f t="shared" ca="1" si="0"/>
        <v>7.59199</v>
      </c>
      <c r="Q4" s="8">
        <f t="shared" ca="1" si="0"/>
        <v>0.58572999999999997</v>
      </c>
      <c r="R4" s="8">
        <f t="shared" ca="1" si="0"/>
        <v>5.9264799999999997</v>
      </c>
      <c r="S4" s="8">
        <f t="shared" ca="1" si="0"/>
        <v>168.7243</v>
      </c>
      <c r="T4" s="8">
        <f t="shared" ca="1" si="0"/>
        <v>24.415849999999999</v>
      </c>
      <c r="U4" s="8">
        <f t="shared" ca="1" si="0"/>
        <v>16.08663</v>
      </c>
      <c r="V4" s="8">
        <f t="shared" ca="1" si="0"/>
        <v>3.1996100000000003</v>
      </c>
      <c r="W4" s="8">
        <f t="shared" ca="1" si="0"/>
        <v>10.91578</v>
      </c>
      <c r="X4" s="8">
        <f t="shared" ca="1" si="0"/>
        <v>55.120930000000001</v>
      </c>
      <c r="Y4" s="8">
        <f t="shared" ca="1" si="0"/>
        <v>5.3349099999999998</v>
      </c>
      <c r="Z4" s="8">
        <f t="shared" ca="1" si="0"/>
        <v>8.3023799999999994</v>
      </c>
      <c r="AA4" s="8">
        <f t="shared" ca="1" si="0"/>
        <v>7.6192200000000003</v>
      </c>
      <c r="AB4" s="8">
        <f t="shared" ca="1" si="0"/>
        <v>-3.1343100000000002</v>
      </c>
      <c r="AC4" s="8">
        <f t="shared" ca="1" si="0"/>
        <v>2.8256300000000003</v>
      </c>
      <c r="AD4" s="8">
        <f t="shared" ca="1" si="0"/>
        <v>17.701610000000002</v>
      </c>
      <c r="AE4" s="8">
        <f t="shared" ca="1" si="0"/>
        <v>10.766690000000001</v>
      </c>
      <c r="AF4" s="8">
        <f t="shared" ca="1" si="0"/>
        <v>-2.6526999999999998</v>
      </c>
      <c r="AG4" s="8">
        <f t="shared" ca="1" si="0"/>
        <v>-4.7138400000000003</v>
      </c>
      <c r="AH4" s="8">
        <f t="shared" ca="1" si="0"/>
        <v>14.927820000000001</v>
      </c>
      <c r="AI4" s="8"/>
      <c r="AJ4" s="8"/>
      <c r="AK4" s="8"/>
      <c r="AL4" s="8"/>
      <c r="AM4" s="8"/>
    </row>
    <row r="5" spans="1:44" ht="15" x14ac:dyDescent="0.25">
      <c r="A5" s="234">
        <f>YampaRiverInflow.TotalOutflow!A5</f>
        <v>45383</v>
      </c>
      <c r="B5" s="215"/>
      <c r="C5" s="207">
        <v>18.343</v>
      </c>
      <c r="D5" s="219">
        <v>18.343</v>
      </c>
      <c r="E5" s="8">
        <v>68.50724000000001</v>
      </c>
      <c r="F5" s="8">
        <v>34.07152</v>
      </c>
      <c r="G5" s="8">
        <v>40.68047</v>
      </c>
      <c r="H5" s="8">
        <v>13.75267</v>
      </c>
      <c r="I5" s="8">
        <v>16.01717</v>
      </c>
      <c r="J5" s="8">
        <v>14.181340000000001</v>
      </c>
      <c r="K5" s="8">
        <v>10.90859</v>
      </c>
      <c r="L5" s="8">
        <v>31.157610000000002</v>
      </c>
      <c r="M5" s="8">
        <v>9.207790000000001</v>
      </c>
      <c r="N5" s="8">
        <v>-60.225830000000002</v>
      </c>
      <c r="O5" s="8">
        <v>53.373489999999997</v>
      </c>
      <c r="P5" s="8">
        <v>10.18976</v>
      </c>
      <c r="Q5" s="8">
        <v>22.325830000000003</v>
      </c>
      <c r="R5" s="8">
        <v>12.528739999999999</v>
      </c>
      <c r="S5" s="8">
        <v>16.69754</v>
      </c>
      <c r="T5" s="8">
        <v>14.457510000000001</v>
      </c>
      <c r="U5" s="8">
        <v>15.693350000000001</v>
      </c>
      <c r="V5" s="8">
        <v>12.19009</v>
      </c>
      <c r="W5" s="8">
        <v>15.191180000000001</v>
      </c>
      <c r="X5" s="8">
        <v>34.110879999999995</v>
      </c>
      <c r="Y5" s="8">
        <v>18.928849999999997</v>
      </c>
      <c r="Z5" s="8">
        <v>23.699870000000001</v>
      </c>
      <c r="AA5" s="8">
        <v>14.320200000000002</v>
      </c>
      <c r="AB5" s="8">
        <v>23.981200000000001</v>
      </c>
      <c r="AC5" s="8">
        <v>12.70073</v>
      </c>
      <c r="AD5" s="8">
        <v>17.83746</v>
      </c>
      <c r="AE5" s="8">
        <v>12.692639999999999</v>
      </c>
      <c r="AF5" s="8">
        <v>-8.0273199999999996</v>
      </c>
      <c r="AG5" s="8">
        <v>5.617337</v>
      </c>
      <c r="AH5" s="8">
        <v>29.066040000000001</v>
      </c>
      <c r="AI5" s="8"/>
      <c r="AJ5" s="8"/>
      <c r="AK5" s="8"/>
      <c r="AL5" s="8"/>
      <c r="AM5" s="8"/>
    </row>
    <row r="6" spans="1:44" ht="15" x14ac:dyDescent="0.25">
      <c r="A6" s="234">
        <f>YampaRiverInflow.TotalOutflow!A6</f>
        <v>45413</v>
      </c>
      <c r="B6" s="215"/>
      <c r="C6" s="207">
        <v>7.8170000000000002</v>
      </c>
      <c r="D6" s="219">
        <v>7.8170000000000002</v>
      </c>
      <c r="E6" s="8">
        <v>35.158190000000005</v>
      </c>
      <c r="F6" s="8">
        <v>30.619150000000001</v>
      </c>
      <c r="G6" s="8">
        <v>51.445999999999998</v>
      </c>
      <c r="H6" s="8">
        <v>147.4316</v>
      </c>
      <c r="I6" s="8">
        <v>31.464639999999999</v>
      </c>
      <c r="J6" s="8">
        <v>16.225469999999998</v>
      </c>
      <c r="K6" s="8">
        <v>15.98751</v>
      </c>
      <c r="L6" s="8">
        <v>22.762439999999998</v>
      </c>
      <c r="M6" s="8">
        <v>16.884130000000003</v>
      </c>
      <c r="N6" s="8">
        <v>-18.579159999999998</v>
      </c>
      <c r="O6" s="8">
        <v>0.76658000000000004</v>
      </c>
      <c r="P6" s="8">
        <v>15.05968</v>
      </c>
      <c r="Q6" s="8">
        <v>18.966650000000001</v>
      </c>
      <c r="R6" s="8">
        <v>6.8135300000000001</v>
      </c>
      <c r="S6" s="8">
        <v>10.48025</v>
      </c>
      <c r="T6" s="8">
        <v>-4.4347899999999996</v>
      </c>
      <c r="U6" s="8">
        <v>13.546040000000001</v>
      </c>
      <c r="V6" s="8">
        <v>14.374000000000001</v>
      </c>
      <c r="W6" s="8">
        <v>20.312279999999998</v>
      </c>
      <c r="X6" s="8">
        <v>24.09412</v>
      </c>
      <c r="Y6" s="8">
        <v>17.2925</v>
      </c>
      <c r="Z6" s="8">
        <v>26.04485</v>
      </c>
      <c r="AA6" s="8">
        <v>20.55932</v>
      </c>
      <c r="AB6" s="8">
        <v>-2.9233899999999999</v>
      </c>
      <c r="AC6" s="8">
        <v>20.669799999999999</v>
      </c>
      <c r="AD6" s="8">
        <v>13.049940000000001</v>
      </c>
      <c r="AE6" s="8">
        <v>22.04082</v>
      </c>
      <c r="AF6" s="8">
        <v>10.49208</v>
      </c>
      <c r="AG6" s="8">
        <v>8.221705</v>
      </c>
      <c r="AH6" s="8">
        <v>-6.3989399999999996</v>
      </c>
      <c r="AI6" s="8"/>
      <c r="AJ6" s="8"/>
      <c r="AK6" s="8"/>
      <c r="AL6" s="8"/>
      <c r="AM6" s="8"/>
    </row>
    <row r="7" spans="1:44" ht="15" x14ac:dyDescent="0.25">
      <c r="A7" s="234">
        <f>YampaRiverInflow.TotalOutflow!A7</f>
        <v>45444</v>
      </c>
      <c r="B7" s="215"/>
      <c r="C7" s="207">
        <v>12.15</v>
      </c>
      <c r="D7" s="219">
        <v>12.15</v>
      </c>
      <c r="E7" s="8">
        <v>38.329680000000003</v>
      </c>
      <c r="F7" s="8">
        <v>17.90776</v>
      </c>
      <c r="G7" s="8">
        <v>23.242540000000002</v>
      </c>
      <c r="H7" s="8">
        <v>149.01420000000002</v>
      </c>
      <c r="I7" s="8">
        <v>25.634610000000002</v>
      </c>
      <c r="J7" s="8">
        <v>16.579849999999997</v>
      </c>
      <c r="K7" s="8">
        <v>17.054269999999999</v>
      </c>
      <c r="L7" s="8">
        <v>19.0702</v>
      </c>
      <c r="M7" s="8">
        <v>13.2582</v>
      </c>
      <c r="N7" s="8">
        <v>34.340009999999999</v>
      </c>
      <c r="O7" s="8">
        <v>31.23612</v>
      </c>
      <c r="P7" s="8">
        <v>9.42577</v>
      </c>
      <c r="Q7" s="8">
        <v>11.861139999999999</v>
      </c>
      <c r="R7" s="8">
        <v>3.2528800000000002</v>
      </c>
      <c r="S7" s="8">
        <v>10.676410000000001</v>
      </c>
      <c r="T7" s="8">
        <v>-12.562700000000001</v>
      </c>
      <c r="U7" s="8">
        <v>10.9498</v>
      </c>
      <c r="V7" s="8">
        <v>4.9075899999999999</v>
      </c>
      <c r="W7" s="8">
        <v>20.479099999999999</v>
      </c>
      <c r="X7" s="8">
        <v>23.339099999999998</v>
      </c>
      <c r="Y7" s="8">
        <v>14.779639999999999</v>
      </c>
      <c r="Z7" s="8">
        <v>10.374750000000001</v>
      </c>
      <c r="AA7" s="8">
        <v>15.253579999999999</v>
      </c>
      <c r="AB7" s="8">
        <v>10.87237</v>
      </c>
      <c r="AC7" s="8">
        <v>19.39621</v>
      </c>
      <c r="AD7" s="8">
        <v>18.288060000000002</v>
      </c>
      <c r="AE7" s="8">
        <v>0.1727841</v>
      </c>
      <c r="AF7" s="8">
        <v>6.1307309999999999</v>
      </c>
      <c r="AG7" s="8">
        <v>10.9467</v>
      </c>
      <c r="AH7" s="8">
        <v>-4.7618999999999998</v>
      </c>
      <c r="AI7" s="8"/>
      <c r="AJ7" s="8"/>
      <c r="AK7" s="8"/>
      <c r="AL7" s="8"/>
      <c r="AM7" s="8"/>
    </row>
    <row r="8" spans="1:44" ht="15" x14ac:dyDescent="0.25">
      <c r="A8" s="234">
        <f>YampaRiverInflow.TotalOutflow!A8</f>
        <v>45474</v>
      </c>
      <c r="B8" s="215"/>
      <c r="C8" s="207">
        <v>16.277999999999999</v>
      </c>
      <c r="D8" s="219">
        <v>16.277999999999999</v>
      </c>
      <c r="E8" s="8">
        <v>37.980930000000001</v>
      </c>
      <c r="F8" s="8">
        <v>46.885179999999998</v>
      </c>
      <c r="G8" s="8">
        <v>38.639189999999999</v>
      </c>
      <c r="H8" s="8">
        <v>161.9752</v>
      </c>
      <c r="I8" s="8">
        <v>38.31944</v>
      </c>
      <c r="J8" s="8">
        <v>19.69941</v>
      </c>
      <c r="K8" s="8">
        <v>17.99015</v>
      </c>
      <c r="L8" s="8">
        <v>13.171860000000001</v>
      </c>
      <c r="M8" s="8">
        <v>40.615339999999996</v>
      </c>
      <c r="N8" s="8">
        <v>26.544730000000001</v>
      </c>
      <c r="O8" s="8">
        <v>25.423359999999999</v>
      </c>
      <c r="P8" s="8">
        <v>13.888549999999999</v>
      </c>
      <c r="Q8" s="8">
        <v>15.145760000000001</v>
      </c>
      <c r="R8" s="8">
        <v>6.6023500000000004</v>
      </c>
      <c r="S8" s="8">
        <v>10.07929</v>
      </c>
      <c r="T8" s="8">
        <v>4.5085600000000001</v>
      </c>
      <c r="U8" s="8">
        <v>26.234180000000002</v>
      </c>
      <c r="V8" s="8">
        <v>12.146379999999999</v>
      </c>
      <c r="W8" s="8">
        <v>17.390999999999998</v>
      </c>
      <c r="X8" s="8">
        <v>17.51343</v>
      </c>
      <c r="Y8" s="8">
        <v>34.483599999999996</v>
      </c>
      <c r="Z8" s="8">
        <v>45.963620000000006</v>
      </c>
      <c r="AA8" s="8">
        <v>28.082819999999998</v>
      </c>
      <c r="AB8" s="8">
        <v>19.215400000000002</v>
      </c>
      <c r="AC8" s="8">
        <v>17.710519999999999</v>
      </c>
      <c r="AD8" s="8">
        <v>20.118539999999999</v>
      </c>
      <c r="AE8" s="8">
        <v>18.059009999999997</v>
      </c>
      <c r="AF8" s="8">
        <v>20.378209999999999</v>
      </c>
      <c r="AG8" s="8">
        <v>15.53816</v>
      </c>
      <c r="AH8" s="8">
        <v>2.6186829999999999</v>
      </c>
      <c r="AI8" s="8"/>
      <c r="AJ8" s="8"/>
      <c r="AK8" s="8"/>
      <c r="AL8" s="8"/>
      <c r="AM8" s="8"/>
    </row>
    <row r="9" spans="1:44" ht="15" x14ac:dyDescent="0.25">
      <c r="A9" s="234">
        <f>YampaRiverInflow.TotalOutflow!A9</f>
        <v>45505</v>
      </c>
      <c r="B9" s="215"/>
      <c r="C9" s="207">
        <v>18.86</v>
      </c>
      <c r="D9" s="219">
        <v>18.86</v>
      </c>
      <c r="E9" s="8">
        <v>45.93045</v>
      </c>
      <c r="F9" s="8">
        <v>51.271099999999997</v>
      </c>
      <c r="G9" s="8">
        <v>50.55104</v>
      </c>
      <c r="H9" s="8">
        <v>39.051919999999996</v>
      </c>
      <c r="I9" s="8">
        <v>28.86665</v>
      </c>
      <c r="J9" s="8">
        <v>22.441749999999999</v>
      </c>
      <c r="K9" s="8">
        <v>26.15324</v>
      </c>
      <c r="L9" s="8">
        <v>32.817900000000002</v>
      </c>
      <c r="M9" s="8">
        <v>21.52835</v>
      </c>
      <c r="N9" s="8">
        <v>35.833640000000003</v>
      </c>
      <c r="O9" s="8">
        <v>31.181180000000001</v>
      </c>
      <c r="P9" s="8">
        <v>15.6302</v>
      </c>
      <c r="Q9" s="8">
        <v>23.108509999999999</v>
      </c>
      <c r="R9" s="8">
        <v>11.401249999999999</v>
      </c>
      <c r="S9" s="8">
        <v>31.261939999999999</v>
      </c>
      <c r="T9" s="8">
        <v>3.6801999999999997</v>
      </c>
      <c r="U9" s="8">
        <v>14.693910000000001</v>
      </c>
      <c r="V9" s="8">
        <v>25.271129999999999</v>
      </c>
      <c r="W9" s="8">
        <v>24.69454</v>
      </c>
      <c r="X9" s="8">
        <v>21.273709999999998</v>
      </c>
      <c r="Y9" s="8">
        <v>24.753779999999999</v>
      </c>
      <c r="Z9" s="8">
        <v>25.619619999999998</v>
      </c>
      <c r="AA9" s="8">
        <v>36.973279999999995</v>
      </c>
      <c r="AB9" s="8">
        <v>26.050840000000001</v>
      </c>
      <c r="AC9" s="8">
        <v>15.60383</v>
      </c>
      <c r="AD9" s="8">
        <v>22.495830000000002</v>
      </c>
      <c r="AE9" s="8">
        <v>11.813360000000001</v>
      </c>
      <c r="AF9" s="8">
        <v>21.487629999999999</v>
      </c>
      <c r="AG9" s="8">
        <v>15.17426</v>
      </c>
      <c r="AH9" s="8">
        <v>1.5523019999999998</v>
      </c>
      <c r="AI9" s="8"/>
      <c r="AJ9" s="8"/>
      <c r="AK9" s="8"/>
      <c r="AL9" s="8"/>
      <c r="AM9" s="8"/>
    </row>
    <row r="10" spans="1:44" ht="15" x14ac:dyDescent="0.25">
      <c r="A10" s="234">
        <f>YampaRiverInflow.TotalOutflow!A10</f>
        <v>45536</v>
      </c>
      <c r="B10" s="215"/>
      <c r="C10" s="207">
        <v>12.326000000000001</v>
      </c>
      <c r="D10" s="219">
        <v>12.326000000000001</v>
      </c>
      <c r="E10" s="8">
        <v>44.919650000000004</v>
      </c>
      <c r="F10" s="8">
        <v>38.738219999999998</v>
      </c>
      <c r="G10" s="8">
        <v>36.226120000000002</v>
      </c>
      <c r="H10" s="8">
        <v>28.125509999999998</v>
      </c>
      <c r="I10" s="8">
        <v>31.235990000000001</v>
      </c>
      <c r="J10" s="8">
        <v>22.33502</v>
      </c>
      <c r="K10" s="8">
        <v>48.394019999999998</v>
      </c>
      <c r="L10" s="8">
        <v>28.478590000000001</v>
      </c>
      <c r="M10" s="8">
        <v>11.490879999999999</v>
      </c>
      <c r="N10" s="8">
        <v>18.042580000000001</v>
      </c>
      <c r="O10" s="8">
        <v>23.867799999999999</v>
      </c>
      <c r="P10" s="8">
        <v>14.97372</v>
      </c>
      <c r="Q10" s="8">
        <v>17.04288</v>
      </c>
      <c r="R10" s="8">
        <v>23.401450000000001</v>
      </c>
      <c r="S10" s="8">
        <v>6.1058300000000001</v>
      </c>
      <c r="T10" s="8">
        <v>5.0821000000000005</v>
      </c>
      <c r="U10" s="8">
        <v>18.601369999999999</v>
      </c>
      <c r="V10" s="8">
        <v>14.47564</v>
      </c>
      <c r="W10" s="8">
        <v>21.351419999999997</v>
      </c>
      <c r="X10" s="8">
        <v>17.48638</v>
      </c>
      <c r="Y10" s="8">
        <v>30.457650000000001</v>
      </c>
      <c r="Z10" s="8">
        <v>31.318210000000001</v>
      </c>
      <c r="AA10" s="8">
        <v>23.158259999999999</v>
      </c>
      <c r="AB10" s="8">
        <v>13.249139999999999</v>
      </c>
      <c r="AC10" s="8">
        <v>19.108810000000002</v>
      </c>
      <c r="AD10" s="8">
        <v>13.42262</v>
      </c>
      <c r="AE10" s="8">
        <v>16.063879999999997</v>
      </c>
      <c r="AF10" s="8">
        <v>9.2318680000000004</v>
      </c>
      <c r="AG10" s="8">
        <v>25.419049999999999</v>
      </c>
      <c r="AH10" s="8">
        <v>3.7183029999999997</v>
      </c>
      <c r="AI10" s="8"/>
      <c r="AJ10" s="8"/>
      <c r="AK10" s="8"/>
      <c r="AL10" s="8"/>
      <c r="AM10" s="8"/>
    </row>
    <row r="11" spans="1:44" ht="15" x14ac:dyDescent="0.25">
      <c r="A11" s="234">
        <f>YampaRiverInflow.TotalOutflow!A11</f>
        <v>45566</v>
      </c>
      <c r="B11" s="215"/>
      <c r="C11" s="207">
        <v>20.091999999999999</v>
      </c>
      <c r="D11" s="219">
        <v>20.091999999999999</v>
      </c>
      <c r="E11" s="8">
        <v>34.431249999999999</v>
      </c>
      <c r="F11" s="8">
        <v>38.233789999999999</v>
      </c>
      <c r="G11" s="8">
        <v>25.995049999999999</v>
      </c>
      <c r="H11" s="8">
        <v>33.972290000000001</v>
      </c>
      <c r="I11" s="8">
        <v>22.088529999999999</v>
      </c>
      <c r="J11" s="8">
        <v>19.114159999999998</v>
      </c>
      <c r="K11" s="8">
        <v>8.2817099999999986</v>
      </c>
      <c r="L11" s="8">
        <v>40.549999999999997</v>
      </c>
      <c r="M11" s="8">
        <v>-13.924200000000001</v>
      </c>
      <c r="N11" s="8">
        <v>25.10202</v>
      </c>
      <c r="O11" s="8">
        <v>12.98898</v>
      </c>
      <c r="P11" s="8">
        <v>27.75198</v>
      </c>
      <c r="Q11" s="8">
        <v>9.3924799999999991</v>
      </c>
      <c r="R11" s="8">
        <v>43.769359999999999</v>
      </c>
      <c r="S11" s="8">
        <v>22.534610000000001</v>
      </c>
      <c r="T11" s="8">
        <v>16.070049999999998</v>
      </c>
      <c r="U11" s="8">
        <v>21.862349999999999</v>
      </c>
      <c r="V11" s="8">
        <v>21.155540000000002</v>
      </c>
      <c r="W11" s="8">
        <v>17.678609999999999</v>
      </c>
      <c r="X11" s="8">
        <v>24.983849999999997</v>
      </c>
      <c r="Y11" s="8">
        <v>30.878040000000002</v>
      </c>
      <c r="Z11" s="8">
        <v>34.297699999999999</v>
      </c>
      <c r="AA11" s="8">
        <v>18.70016</v>
      </c>
      <c r="AB11" s="8">
        <v>16.06213</v>
      </c>
      <c r="AC11" s="8">
        <v>34.16733</v>
      </c>
      <c r="AD11" s="8">
        <v>35.623899999999999</v>
      </c>
      <c r="AE11" s="8">
        <v>8.9423110000000001</v>
      </c>
      <c r="AF11" s="8">
        <v>22.663040000000002</v>
      </c>
      <c r="AG11" s="8">
        <v>18.12434</v>
      </c>
      <c r="AH11" s="8">
        <v>20.913310000000003</v>
      </c>
      <c r="AI11" s="8"/>
      <c r="AJ11" s="8"/>
      <c r="AK11" s="8"/>
      <c r="AL11" s="8"/>
      <c r="AM11" s="8"/>
    </row>
    <row r="12" spans="1:44" ht="15" x14ac:dyDescent="0.25">
      <c r="A12" s="234">
        <f>YampaRiverInflow.TotalOutflow!A12</f>
        <v>45597</v>
      </c>
      <c r="B12" s="215"/>
      <c r="C12" s="207">
        <v>15.58</v>
      </c>
      <c r="D12" s="219">
        <v>15.58</v>
      </c>
      <c r="E12" s="8">
        <v>35.786089999999994</v>
      </c>
      <c r="F12" s="8">
        <v>28.035019999999999</v>
      </c>
      <c r="G12" s="8">
        <v>16.97213</v>
      </c>
      <c r="H12" s="8">
        <v>32.303910000000002</v>
      </c>
      <c r="I12" s="8">
        <v>27.994340000000001</v>
      </c>
      <c r="J12" s="8">
        <v>18.408459999999998</v>
      </c>
      <c r="K12" s="8">
        <v>27.646930000000001</v>
      </c>
      <c r="L12" s="8">
        <v>13.904860000000001</v>
      </c>
      <c r="M12" s="8">
        <v>20.08203</v>
      </c>
      <c r="N12" s="8">
        <v>-4.2350600000000007</v>
      </c>
      <c r="O12" s="8">
        <v>5.5237799999999995</v>
      </c>
      <c r="P12" s="8">
        <v>13.936260000000001</v>
      </c>
      <c r="Q12" s="8">
        <v>18.488499999999998</v>
      </c>
      <c r="R12" s="8">
        <v>53.005609999999997</v>
      </c>
      <c r="S12" s="8">
        <v>26.384319999999999</v>
      </c>
      <c r="T12" s="8">
        <v>7.4658100000000003</v>
      </c>
      <c r="U12" s="8">
        <v>17.107009999999999</v>
      </c>
      <c r="V12" s="8">
        <v>28.95552</v>
      </c>
      <c r="W12" s="8">
        <v>31.72842</v>
      </c>
      <c r="X12" s="8">
        <v>37.927500000000002</v>
      </c>
      <c r="Y12" s="8">
        <v>37.545540000000003</v>
      </c>
      <c r="Z12" s="8">
        <v>26.962349999999997</v>
      </c>
      <c r="AA12" s="8">
        <v>24.636060000000001</v>
      </c>
      <c r="AB12" s="8">
        <v>9.1373110000000004</v>
      </c>
      <c r="AC12" s="8">
        <v>11.013590000000001</v>
      </c>
      <c r="AD12" s="8">
        <v>20.70234</v>
      </c>
      <c r="AE12" s="8">
        <v>12.13466</v>
      </c>
      <c r="AF12" s="8">
        <v>16.070899999999998</v>
      </c>
      <c r="AG12" s="8">
        <v>21.472249999999999</v>
      </c>
      <c r="AH12" s="8">
        <v>19.997520000000002</v>
      </c>
      <c r="AI12" s="8"/>
      <c r="AJ12" s="8"/>
      <c r="AK12" s="8"/>
      <c r="AL12" s="8"/>
      <c r="AM12" s="8"/>
    </row>
    <row r="13" spans="1:44" ht="15" x14ac:dyDescent="0.25">
      <c r="A13" s="234">
        <f>YampaRiverInflow.TotalOutflow!A13</f>
        <v>45627</v>
      </c>
      <c r="B13" s="215"/>
      <c r="C13" s="207">
        <v>14.537000000000001</v>
      </c>
      <c r="D13" s="219">
        <v>14.537000000000001</v>
      </c>
      <c r="E13" s="8">
        <v>28.205020000000001</v>
      </c>
      <c r="F13" s="8">
        <v>40.244050000000001</v>
      </c>
      <c r="G13" s="8">
        <v>27.56195</v>
      </c>
      <c r="H13" s="8">
        <v>42.93092</v>
      </c>
      <c r="I13" s="8">
        <v>16.8964</v>
      </c>
      <c r="J13" s="8">
        <v>5.2648799999999998</v>
      </c>
      <c r="K13" s="8">
        <v>14.9133</v>
      </c>
      <c r="L13" s="8">
        <v>20.716919999999998</v>
      </c>
      <c r="M13" s="8">
        <v>34.09957</v>
      </c>
      <c r="N13" s="8">
        <v>30.479970000000002</v>
      </c>
      <c r="O13" s="8">
        <v>17.71199</v>
      </c>
      <c r="P13" s="8">
        <v>14.28424</v>
      </c>
      <c r="Q13" s="8">
        <v>19.058679999999999</v>
      </c>
      <c r="R13" s="8">
        <v>32.092640000000003</v>
      </c>
      <c r="S13" s="8">
        <v>31.069230000000001</v>
      </c>
      <c r="T13" s="8">
        <v>-1.1337300000000001</v>
      </c>
      <c r="U13" s="8">
        <v>19.942029999999999</v>
      </c>
      <c r="V13" s="8">
        <v>24.682869999999998</v>
      </c>
      <c r="W13" s="8">
        <v>26.541930000000001</v>
      </c>
      <c r="X13" s="8">
        <v>32.755090000000003</v>
      </c>
      <c r="Y13" s="8">
        <v>27.805679999999999</v>
      </c>
      <c r="Z13" s="8">
        <v>21.076700000000002</v>
      </c>
      <c r="AA13" s="8">
        <v>7.0595299999999996</v>
      </c>
      <c r="AB13" s="8">
        <v>18.49559</v>
      </c>
      <c r="AC13" s="8">
        <v>21.64105</v>
      </c>
      <c r="AD13" s="8">
        <v>26.011500000000002</v>
      </c>
      <c r="AE13" s="8">
        <v>17.06305</v>
      </c>
      <c r="AF13" s="8">
        <v>26.540560000000003</v>
      </c>
      <c r="AG13" s="8">
        <v>19.891179999999999</v>
      </c>
      <c r="AH13" s="8">
        <v>8.7936929999999993</v>
      </c>
      <c r="AI13" s="8"/>
      <c r="AJ13" s="8"/>
      <c r="AK13" s="8"/>
      <c r="AL13" s="8"/>
      <c r="AM13" s="8"/>
    </row>
    <row r="14" spans="1:44" ht="15" x14ac:dyDescent="0.25">
      <c r="A14" s="234">
        <f>YampaRiverInflow.TotalOutflow!A14</f>
        <v>45658</v>
      </c>
      <c r="B14" s="215"/>
      <c r="C14" s="207">
        <v>9.4809999999999999</v>
      </c>
      <c r="D14" s="219">
        <v>9.4809999999999999</v>
      </c>
      <c r="E14" s="8">
        <v>18.1145</v>
      </c>
      <c r="F14" s="8">
        <v>101.17739999999999</v>
      </c>
      <c r="G14" s="8">
        <v>19.38391</v>
      </c>
      <c r="H14" s="8">
        <v>30.74776</v>
      </c>
      <c r="I14" s="8">
        <v>9.8134800000000002</v>
      </c>
      <c r="J14" s="8">
        <v>-4.5364899999999997</v>
      </c>
      <c r="K14" s="8">
        <v>13.92507</v>
      </c>
      <c r="L14" s="8">
        <v>62.106730000000006</v>
      </c>
      <c r="M14" s="8">
        <v>30.139110000000002</v>
      </c>
      <c r="N14" s="8">
        <v>34.121430000000004</v>
      </c>
      <c r="O14" s="8">
        <v>0.29199999999999998</v>
      </c>
      <c r="P14" s="8">
        <v>8.3659300000000005</v>
      </c>
      <c r="Q14" s="8">
        <v>7.2980700000000001</v>
      </c>
      <c r="R14" s="8">
        <v>137.14750000000001</v>
      </c>
      <c r="S14" s="8">
        <v>5.1085200000000004</v>
      </c>
      <c r="T14" s="8">
        <v>9.6737900000000003</v>
      </c>
      <c r="U14" s="8">
        <v>13.99601</v>
      </c>
      <c r="V14" s="8">
        <v>3.7156899999999999</v>
      </c>
      <c r="W14" s="8">
        <v>41.649769999999997</v>
      </c>
      <c r="X14" s="8">
        <v>7.6267299999999993</v>
      </c>
      <c r="Y14" s="8">
        <v>11.469899999999999</v>
      </c>
      <c r="Z14" s="8">
        <v>17.2136</v>
      </c>
      <c r="AA14" s="8">
        <v>12.56814</v>
      </c>
      <c r="AB14" s="8">
        <v>17.381460000000001</v>
      </c>
      <c r="AC14" s="8">
        <v>26.231240000000003</v>
      </c>
      <c r="AD14" s="8">
        <v>33.2042</v>
      </c>
      <c r="AE14" s="8">
        <v>2.9696009999999999</v>
      </c>
      <c r="AF14" s="8">
        <v>19.397919999999999</v>
      </c>
      <c r="AG14" s="8">
        <v>1.1771969999999998</v>
      </c>
      <c r="AH14" s="8">
        <v>30.506990000000002</v>
      </c>
      <c r="AI14" s="8"/>
      <c r="AJ14" s="8"/>
      <c r="AK14" s="8"/>
      <c r="AL14" s="8"/>
      <c r="AM14" s="8"/>
    </row>
    <row r="15" spans="1:44" ht="15" x14ac:dyDescent="0.25">
      <c r="A15" s="234">
        <f>YampaRiverInflow.TotalOutflow!A15</f>
        <v>45689</v>
      </c>
      <c r="B15" s="215"/>
      <c r="C15" s="207">
        <v>3.948</v>
      </c>
      <c r="D15" s="219">
        <v>3.948</v>
      </c>
      <c r="E15" s="8">
        <v>29.243689999999997</v>
      </c>
      <c r="F15" s="8">
        <v>221.90360000000001</v>
      </c>
      <c r="G15" s="8">
        <v>10.26454</v>
      </c>
      <c r="H15" s="8">
        <v>85.662350000000004</v>
      </c>
      <c r="I15" s="8">
        <v>11.232760000000001</v>
      </c>
      <c r="J15" s="8">
        <v>13.169319999999999</v>
      </c>
      <c r="K15" s="8">
        <v>35.386319999999998</v>
      </c>
      <c r="L15" s="8">
        <v>17.077069999999999</v>
      </c>
      <c r="M15" s="8">
        <v>13.379719999999999</v>
      </c>
      <c r="N15" s="8">
        <v>16.086819999999999</v>
      </c>
      <c r="O15" s="8">
        <v>-0.86568000000000001</v>
      </c>
      <c r="P15" s="8">
        <v>23.462679999999999</v>
      </c>
      <c r="Q15" s="8">
        <v>14.080209999999999</v>
      </c>
      <c r="R15" s="8">
        <v>174.5822</v>
      </c>
      <c r="S15" s="8">
        <v>11.06955</v>
      </c>
      <c r="T15" s="8">
        <v>-5.6684799999999997</v>
      </c>
      <c r="U15" s="8">
        <v>3.0183800000000001</v>
      </c>
      <c r="V15" s="8">
        <v>14.69007</v>
      </c>
      <c r="W15" s="8">
        <v>8.8202999999999996</v>
      </c>
      <c r="X15" s="8">
        <v>14.744759999999999</v>
      </c>
      <c r="Y15" s="8">
        <v>10.63569</v>
      </c>
      <c r="Z15" s="8">
        <v>3.61049</v>
      </c>
      <c r="AA15" s="8">
        <v>19.49475</v>
      </c>
      <c r="AB15" s="8">
        <v>9.0798199999999998</v>
      </c>
      <c r="AC15" s="8">
        <v>9.4230560000000008</v>
      </c>
      <c r="AD15" s="8">
        <v>14.433450000000001</v>
      </c>
      <c r="AE15" s="8">
        <v>2.5804749999999999</v>
      </c>
      <c r="AF15" s="8">
        <v>12.939129999999999</v>
      </c>
      <c r="AG15" s="8">
        <v>-3.2752500000000002</v>
      </c>
      <c r="AH15" s="8">
        <v>44.287480000000002</v>
      </c>
      <c r="AI15" s="8"/>
      <c r="AJ15" s="8"/>
      <c r="AK15" s="8"/>
      <c r="AL15" s="8"/>
      <c r="AM15" s="8"/>
    </row>
    <row r="16" spans="1:44" ht="15" x14ac:dyDescent="0.25">
      <c r="A16" s="234">
        <f>YampaRiverInflow.TotalOutflow!A16</f>
        <v>45717</v>
      </c>
      <c r="B16" s="215"/>
      <c r="C16" s="207">
        <v>10.609</v>
      </c>
      <c r="D16" s="219">
        <v>10.609</v>
      </c>
      <c r="E16" s="8">
        <v>61.31456</v>
      </c>
      <c r="F16" s="8">
        <v>316.43129999999996</v>
      </c>
      <c r="G16" s="8">
        <v>30.523220000000002</v>
      </c>
      <c r="H16" s="8">
        <v>99.089590000000001</v>
      </c>
      <c r="I16" s="8">
        <v>0.26749000000000001</v>
      </c>
      <c r="J16" s="8">
        <v>21.557400000000001</v>
      </c>
      <c r="K16" s="8">
        <v>29.812529999999999</v>
      </c>
      <c r="L16" s="8">
        <v>17.33398</v>
      </c>
      <c r="M16" s="8">
        <v>4.5499399999999994</v>
      </c>
      <c r="N16" s="8">
        <v>29.456400000000002</v>
      </c>
      <c r="O16" s="8">
        <v>7.59199</v>
      </c>
      <c r="P16" s="8">
        <v>0.58572999999999997</v>
      </c>
      <c r="Q16" s="8">
        <v>5.9264799999999997</v>
      </c>
      <c r="R16" s="8">
        <v>168.7243</v>
      </c>
      <c r="S16" s="8">
        <v>24.415849999999999</v>
      </c>
      <c r="T16" s="8">
        <v>16.08663</v>
      </c>
      <c r="U16" s="8">
        <v>3.1996100000000003</v>
      </c>
      <c r="V16" s="8">
        <v>10.91578</v>
      </c>
      <c r="W16" s="8">
        <v>55.120930000000001</v>
      </c>
      <c r="X16" s="8">
        <v>5.3349099999999998</v>
      </c>
      <c r="Y16" s="8">
        <v>8.3023799999999994</v>
      </c>
      <c r="Z16" s="8">
        <v>7.6192200000000003</v>
      </c>
      <c r="AA16" s="8">
        <v>-3.1343100000000002</v>
      </c>
      <c r="AB16" s="8">
        <v>2.8256300000000003</v>
      </c>
      <c r="AC16" s="8">
        <v>17.701610000000002</v>
      </c>
      <c r="AD16" s="8">
        <v>10.766690000000001</v>
      </c>
      <c r="AE16" s="8">
        <v>-2.6526999999999998</v>
      </c>
      <c r="AF16" s="8">
        <v>-4.7138400000000003</v>
      </c>
      <c r="AG16" s="8">
        <v>14.927820000000001</v>
      </c>
      <c r="AH16" s="8">
        <v>37.971170000000001</v>
      </c>
      <c r="AI16" s="8"/>
      <c r="AJ16" s="8"/>
      <c r="AK16" s="8"/>
      <c r="AL16" s="8"/>
      <c r="AM16" s="8"/>
    </row>
    <row r="17" spans="1:39" ht="15" x14ac:dyDescent="0.25">
      <c r="A17" s="234">
        <f>YampaRiverInflow.TotalOutflow!A17</f>
        <v>45748</v>
      </c>
      <c r="B17" s="215"/>
      <c r="C17" s="207">
        <v>18.343</v>
      </c>
      <c r="D17" s="219">
        <v>18.343</v>
      </c>
      <c r="E17" s="8">
        <v>34.07152</v>
      </c>
      <c r="F17" s="8">
        <v>40.68047</v>
      </c>
      <c r="G17" s="8">
        <v>13.75267</v>
      </c>
      <c r="H17" s="8">
        <v>16.01717</v>
      </c>
      <c r="I17" s="8">
        <v>14.181340000000001</v>
      </c>
      <c r="J17" s="8">
        <v>10.90859</v>
      </c>
      <c r="K17" s="8">
        <v>31.157610000000002</v>
      </c>
      <c r="L17" s="8">
        <v>9.207790000000001</v>
      </c>
      <c r="M17" s="8">
        <v>-60.225830000000002</v>
      </c>
      <c r="N17" s="8">
        <v>53.373489999999997</v>
      </c>
      <c r="O17" s="8">
        <v>10.18976</v>
      </c>
      <c r="P17" s="8">
        <v>22.325830000000003</v>
      </c>
      <c r="Q17" s="8">
        <v>12.528739999999999</v>
      </c>
      <c r="R17" s="8">
        <v>16.69754</v>
      </c>
      <c r="S17" s="8">
        <v>14.457510000000001</v>
      </c>
      <c r="T17" s="8">
        <v>15.693350000000001</v>
      </c>
      <c r="U17" s="8">
        <v>12.19009</v>
      </c>
      <c r="V17" s="8">
        <v>15.191180000000001</v>
      </c>
      <c r="W17" s="8">
        <v>34.110879999999995</v>
      </c>
      <c r="X17" s="8">
        <v>18.928849999999997</v>
      </c>
      <c r="Y17" s="8">
        <v>23.699870000000001</v>
      </c>
      <c r="Z17" s="8">
        <v>14.320200000000002</v>
      </c>
      <c r="AA17" s="8">
        <v>23.981200000000001</v>
      </c>
      <c r="AB17" s="8">
        <v>12.70073</v>
      </c>
      <c r="AC17" s="8">
        <v>17.83746</v>
      </c>
      <c r="AD17" s="8">
        <v>12.692639999999999</v>
      </c>
      <c r="AE17" s="8">
        <v>-8.0273199999999996</v>
      </c>
      <c r="AF17" s="8">
        <v>5.617337</v>
      </c>
      <c r="AG17" s="8">
        <v>29.066040000000001</v>
      </c>
      <c r="AH17" s="8">
        <v>68.50724000000001</v>
      </c>
      <c r="AI17" s="8"/>
      <c r="AJ17" s="8"/>
      <c r="AK17" s="8"/>
      <c r="AL17" s="8"/>
      <c r="AM17" s="8"/>
    </row>
    <row r="18" spans="1:39" ht="15" x14ac:dyDescent="0.25">
      <c r="A18" s="234">
        <f>YampaRiverInflow.TotalOutflow!A18</f>
        <v>45778</v>
      </c>
      <c r="B18" s="215"/>
      <c r="C18" s="207">
        <v>7.8170000000000002</v>
      </c>
      <c r="D18" s="219">
        <v>7.8170000000000002</v>
      </c>
      <c r="E18" s="8">
        <v>30.619150000000001</v>
      </c>
      <c r="F18" s="8">
        <v>51.445999999999998</v>
      </c>
      <c r="G18" s="8">
        <v>147.4316</v>
      </c>
      <c r="H18" s="8">
        <v>31.464639999999999</v>
      </c>
      <c r="I18" s="8">
        <v>16.225469999999998</v>
      </c>
      <c r="J18" s="8">
        <v>15.98751</v>
      </c>
      <c r="K18" s="8">
        <v>22.762439999999998</v>
      </c>
      <c r="L18" s="8">
        <v>16.884130000000003</v>
      </c>
      <c r="M18" s="8">
        <v>-18.579159999999998</v>
      </c>
      <c r="N18" s="8">
        <v>0.76658000000000004</v>
      </c>
      <c r="O18" s="8">
        <v>15.05968</v>
      </c>
      <c r="P18" s="8">
        <v>18.966650000000001</v>
      </c>
      <c r="Q18" s="8">
        <v>6.8135300000000001</v>
      </c>
      <c r="R18" s="8">
        <v>10.48025</v>
      </c>
      <c r="S18" s="8">
        <v>-4.4347899999999996</v>
      </c>
      <c r="T18" s="8">
        <v>13.546040000000001</v>
      </c>
      <c r="U18" s="8">
        <v>14.374000000000001</v>
      </c>
      <c r="V18" s="8">
        <v>20.312279999999998</v>
      </c>
      <c r="W18" s="8">
        <v>24.09412</v>
      </c>
      <c r="X18" s="8">
        <v>17.2925</v>
      </c>
      <c r="Y18" s="8">
        <v>26.04485</v>
      </c>
      <c r="Z18" s="8">
        <v>20.55932</v>
      </c>
      <c r="AA18" s="8">
        <v>-2.9233899999999999</v>
      </c>
      <c r="AB18" s="8">
        <v>20.669799999999999</v>
      </c>
      <c r="AC18" s="8">
        <v>13.049940000000001</v>
      </c>
      <c r="AD18" s="8">
        <v>22.04082</v>
      </c>
      <c r="AE18" s="8">
        <v>10.49208</v>
      </c>
      <c r="AF18" s="8">
        <v>8.221705</v>
      </c>
      <c r="AG18" s="8">
        <v>-6.3989399999999996</v>
      </c>
      <c r="AH18" s="8">
        <v>35.158190000000005</v>
      </c>
      <c r="AI18" s="8"/>
      <c r="AJ18" s="8"/>
      <c r="AK18" s="8"/>
      <c r="AL18" s="8"/>
      <c r="AM18" s="8"/>
    </row>
    <row r="19" spans="1:39" ht="15" x14ac:dyDescent="0.25">
      <c r="A19" s="234">
        <f>YampaRiverInflow.TotalOutflow!A19</f>
        <v>45809</v>
      </c>
      <c r="B19" s="215"/>
      <c r="C19" s="207">
        <v>12.15</v>
      </c>
      <c r="D19" s="219">
        <v>12.15</v>
      </c>
      <c r="E19" s="8">
        <v>17.90776</v>
      </c>
      <c r="F19" s="8">
        <v>23.242540000000002</v>
      </c>
      <c r="G19" s="8">
        <v>149.01420000000002</v>
      </c>
      <c r="H19" s="8">
        <v>25.634610000000002</v>
      </c>
      <c r="I19" s="8">
        <v>16.579849999999997</v>
      </c>
      <c r="J19" s="8">
        <v>17.054269999999999</v>
      </c>
      <c r="K19" s="8">
        <v>19.0702</v>
      </c>
      <c r="L19" s="8">
        <v>13.2582</v>
      </c>
      <c r="M19" s="8">
        <v>34.340009999999999</v>
      </c>
      <c r="N19" s="8">
        <v>31.23612</v>
      </c>
      <c r="O19" s="8">
        <v>9.42577</v>
      </c>
      <c r="P19" s="8">
        <v>11.861139999999999</v>
      </c>
      <c r="Q19" s="8">
        <v>3.2528800000000002</v>
      </c>
      <c r="R19" s="8">
        <v>10.676410000000001</v>
      </c>
      <c r="S19" s="8">
        <v>-12.562700000000001</v>
      </c>
      <c r="T19" s="8">
        <v>10.9498</v>
      </c>
      <c r="U19" s="8">
        <v>4.9075899999999999</v>
      </c>
      <c r="V19" s="8">
        <v>20.479099999999999</v>
      </c>
      <c r="W19" s="8">
        <v>23.339099999999998</v>
      </c>
      <c r="X19" s="8">
        <v>14.779639999999999</v>
      </c>
      <c r="Y19" s="8">
        <v>10.374750000000001</v>
      </c>
      <c r="Z19" s="8">
        <v>15.253579999999999</v>
      </c>
      <c r="AA19" s="8">
        <v>10.87237</v>
      </c>
      <c r="AB19" s="8">
        <v>19.39621</v>
      </c>
      <c r="AC19" s="8">
        <v>18.288060000000002</v>
      </c>
      <c r="AD19" s="8">
        <v>0.1727841</v>
      </c>
      <c r="AE19" s="8">
        <v>6.1307309999999999</v>
      </c>
      <c r="AF19" s="8">
        <v>10.9467</v>
      </c>
      <c r="AG19" s="8">
        <v>-4.7618999999999998</v>
      </c>
      <c r="AH19" s="8">
        <v>38.329680000000003</v>
      </c>
      <c r="AI19" s="8"/>
      <c r="AJ19" s="8"/>
      <c r="AK19" s="8"/>
      <c r="AL19" s="8"/>
      <c r="AM19" s="8"/>
    </row>
    <row r="20" spans="1:39" ht="15" x14ac:dyDescent="0.25">
      <c r="A20" s="234">
        <f>YampaRiverInflow.TotalOutflow!A20</f>
        <v>45839</v>
      </c>
      <c r="B20" s="215"/>
      <c r="C20" s="207">
        <v>16.277999999999999</v>
      </c>
      <c r="D20" s="219">
        <v>16.277999999999999</v>
      </c>
      <c r="E20" s="8">
        <v>46.885179999999998</v>
      </c>
      <c r="F20" s="8">
        <v>38.639189999999999</v>
      </c>
      <c r="G20" s="8">
        <v>161.9752</v>
      </c>
      <c r="H20" s="8">
        <v>38.31944</v>
      </c>
      <c r="I20" s="8">
        <v>19.69941</v>
      </c>
      <c r="J20" s="8">
        <v>17.99015</v>
      </c>
      <c r="K20" s="8">
        <v>13.171860000000001</v>
      </c>
      <c r="L20" s="8">
        <v>40.615339999999996</v>
      </c>
      <c r="M20" s="8">
        <v>26.544730000000001</v>
      </c>
      <c r="N20" s="8">
        <v>25.423359999999999</v>
      </c>
      <c r="O20" s="8">
        <v>13.888549999999999</v>
      </c>
      <c r="P20" s="8">
        <v>15.145760000000001</v>
      </c>
      <c r="Q20" s="8">
        <v>6.6023500000000004</v>
      </c>
      <c r="R20" s="8">
        <v>10.07929</v>
      </c>
      <c r="S20" s="8">
        <v>4.5085600000000001</v>
      </c>
      <c r="T20" s="8">
        <v>26.234180000000002</v>
      </c>
      <c r="U20" s="8">
        <v>12.146379999999999</v>
      </c>
      <c r="V20" s="8">
        <v>17.390999999999998</v>
      </c>
      <c r="W20" s="8">
        <v>17.51343</v>
      </c>
      <c r="X20" s="8">
        <v>34.483599999999996</v>
      </c>
      <c r="Y20" s="8">
        <v>45.963620000000006</v>
      </c>
      <c r="Z20" s="8">
        <v>28.082819999999998</v>
      </c>
      <c r="AA20" s="8">
        <v>19.215400000000002</v>
      </c>
      <c r="AB20" s="8">
        <v>17.710519999999999</v>
      </c>
      <c r="AC20" s="8">
        <v>20.118539999999999</v>
      </c>
      <c r="AD20" s="8">
        <v>18.059009999999997</v>
      </c>
      <c r="AE20" s="8">
        <v>20.378209999999999</v>
      </c>
      <c r="AF20" s="8">
        <v>15.53816</v>
      </c>
      <c r="AG20" s="8">
        <v>2.6186829999999999</v>
      </c>
      <c r="AH20" s="8">
        <v>37.980930000000001</v>
      </c>
      <c r="AI20" s="8"/>
      <c r="AJ20" s="8"/>
      <c r="AK20" s="8"/>
      <c r="AL20" s="8"/>
      <c r="AM20" s="8"/>
    </row>
    <row r="21" spans="1:39" ht="15" x14ac:dyDescent="0.25">
      <c r="A21" s="234">
        <f>YampaRiverInflow.TotalOutflow!A21</f>
        <v>45870</v>
      </c>
      <c r="B21" s="215"/>
      <c r="C21" s="207">
        <v>18.86</v>
      </c>
      <c r="D21" s="219">
        <v>18.86</v>
      </c>
      <c r="E21" s="8">
        <v>51.271099999999997</v>
      </c>
      <c r="F21" s="8">
        <v>50.55104</v>
      </c>
      <c r="G21" s="8">
        <v>39.051919999999996</v>
      </c>
      <c r="H21" s="8">
        <v>28.86665</v>
      </c>
      <c r="I21" s="8">
        <v>22.441749999999999</v>
      </c>
      <c r="J21" s="8">
        <v>26.15324</v>
      </c>
      <c r="K21" s="8">
        <v>32.817900000000002</v>
      </c>
      <c r="L21" s="8">
        <v>21.52835</v>
      </c>
      <c r="M21" s="8">
        <v>35.833640000000003</v>
      </c>
      <c r="N21" s="8">
        <v>31.181180000000001</v>
      </c>
      <c r="O21" s="8">
        <v>15.6302</v>
      </c>
      <c r="P21" s="8">
        <v>23.108509999999999</v>
      </c>
      <c r="Q21" s="8">
        <v>11.401249999999999</v>
      </c>
      <c r="R21" s="8">
        <v>31.261939999999999</v>
      </c>
      <c r="S21" s="8">
        <v>3.6801999999999997</v>
      </c>
      <c r="T21" s="8">
        <v>14.693910000000001</v>
      </c>
      <c r="U21" s="8">
        <v>25.271129999999999</v>
      </c>
      <c r="V21" s="8">
        <v>24.69454</v>
      </c>
      <c r="W21" s="8">
        <v>21.273709999999998</v>
      </c>
      <c r="X21" s="8">
        <v>24.753779999999999</v>
      </c>
      <c r="Y21" s="8">
        <v>25.619619999999998</v>
      </c>
      <c r="Z21" s="8">
        <v>36.973279999999995</v>
      </c>
      <c r="AA21" s="8">
        <v>26.050840000000001</v>
      </c>
      <c r="AB21" s="8">
        <v>15.60383</v>
      </c>
      <c r="AC21" s="8">
        <v>22.495830000000002</v>
      </c>
      <c r="AD21" s="8">
        <v>11.813360000000001</v>
      </c>
      <c r="AE21" s="8">
        <v>21.487629999999999</v>
      </c>
      <c r="AF21" s="8">
        <v>15.17426</v>
      </c>
      <c r="AG21" s="8">
        <v>1.5523019999999998</v>
      </c>
      <c r="AH21" s="8">
        <v>45.93045</v>
      </c>
      <c r="AI21" s="8"/>
      <c r="AJ21" s="8"/>
      <c r="AK21" s="8"/>
      <c r="AL21" s="8"/>
      <c r="AM21" s="8"/>
    </row>
    <row r="22" spans="1:39" ht="15" x14ac:dyDescent="0.25">
      <c r="A22" s="234">
        <f>YampaRiverInflow.TotalOutflow!A22</f>
        <v>45901</v>
      </c>
      <c r="B22" s="215"/>
      <c r="C22" s="207">
        <v>12.326000000000001</v>
      </c>
      <c r="D22" s="219">
        <v>12.326000000000001</v>
      </c>
      <c r="E22" s="8">
        <v>38.738219999999998</v>
      </c>
      <c r="F22" s="8">
        <v>36.226120000000002</v>
      </c>
      <c r="G22" s="8">
        <v>28.125509999999998</v>
      </c>
      <c r="H22" s="8">
        <v>31.235990000000001</v>
      </c>
      <c r="I22" s="8">
        <v>22.33502</v>
      </c>
      <c r="J22" s="8">
        <v>48.394019999999998</v>
      </c>
      <c r="K22" s="8">
        <v>28.478590000000001</v>
      </c>
      <c r="L22" s="8">
        <v>11.490879999999999</v>
      </c>
      <c r="M22" s="8">
        <v>18.042580000000001</v>
      </c>
      <c r="N22" s="8">
        <v>23.867799999999999</v>
      </c>
      <c r="O22" s="8">
        <v>14.97372</v>
      </c>
      <c r="P22" s="8">
        <v>17.04288</v>
      </c>
      <c r="Q22" s="8">
        <v>23.401450000000001</v>
      </c>
      <c r="R22" s="8">
        <v>6.1058300000000001</v>
      </c>
      <c r="S22" s="8">
        <v>5.0821000000000005</v>
      </c>
      <c r="T22" s="8">
        <v>18.601369999999999</v>
      </c>
      <c r="U22" s="8">
        <v>14.47564</v>
      </c>
      <c r="V22" s="8">
        <v>21.351419999999997</v>
      </c>
      <c r="W22" s="8">
        <v>17.48638</v>
      </c>
      <c r="X22" s="8">
        <v>30.457650000000001</v>
      </c>
      <c r="Y22" s="8">
        <v>31.318210000000001</v>
      </c>
      <c r="Z22" s="8">
        <v>23.158259999999999</v>
      </c>
      <c r="AA22" s="8">
        <v>13.249139999999999</v>
      </c>
      <c r="AB22" s="8">
        <v>19.108810000000002</v>
      </c>
      <c r="AC22" s="8">
        <v>13.42262</v>
      </c>
      <c r="AD22" s="8">
        <v>16.063879999999997</v>
      </c>
      <c r="AE22" s="8">
        <v>9.2318680000000004</v>
      </c>
      <c r="AF22" s="8">
        <v>25.419049999999999</v>
      </c>
      <c r="AG22" s="8">
        <v>3.7183029999999997</v>
      </c>
      <c r="AH22" s="8">
        <v>44.919650000000004</v>
      </c>
      <c r="AI22" s="8"/>
      <c r="AJ22" s="8"/>
      <c r="AK22" s="8"/>
      <c r="AL22" s="8"/>
      <c r="AM22" s="8"/>
    </row>
    <row r="23" spans="1:39" ht="15" x14ac:dyDescent="0.25">
      <c r="A23" s="234">
        <f>YampaRiverInflow.TotalOutflow!A23</f>
        <v>45931</v>
      </c>
      <c r="B23" s="215"/>
      <c r="C23" s="207">
        <v>20.091999999999999</v>
      </c>
      <c r="D23" s="219">
        <v>20.091999999999999</v>
      </c>
      <c r="E23" s="8">
        <v>38.233789999999999</v>
      </c>
      <c r="F23" s="8">
        <v>25.995049999999999</v>
      </c>
      <c r="G23" s="8">
        <v>33.972290000000001</v>
      </c>
      <c r="H23" s="8">
        <v>22.088529999999999</v>
      </c>
      <c r="I23" s="8">
        <v>19.114159999999998</v>
      </c>
      <c r="J23" s="8">
        <v>8.2817099999999986</v>
      </c>
      <c r="K23" s="8">
        <v>40.549999999999997</v>
      </c>
      <c r="L23" s="8">
        <v>-13.924200000000001</v>
      </c>
      <c r="M23" s="8">
        <v>25.10202</v>
      </c>
      <c r="N23" s="8">
        <v>12.98898</v>
      </c>
      <c r="O23" s="8">
        <v>27.75198</v>
      </c>
      <c r="P23" s="8">
        <v>9.3924799999999991</v>
      </c>
      <c r="Q23" s="8">
        <v>43.769359999999999</v>
      </c>
      <c r="R23" s="8">
        <v>22.534610000000001</v>
      </c>
      <c r="S23" s="8">
        <v>16.070049999999998</v>
      </c>
      <c r="T23" s="8">
        <v>21.862349999999999</v>
      </c>
      <c r="U23" s="8">
        <v>21.155540000000002</v>
      </c>
      <c r="V23" s="8">
        <v>17.678609999999999</v>
      </c>
      <c r="W23" s="8">
        <v>24.983849999999997</v>
      </c>
      <c r="X23" s="8">
        <v>30.878040000000002</v>
      </c>
      <c r="Y23" s="8">
        <v>34.297699999999999</v>
      </c>
      <c r="Z23" s="8">
        <v>18.70016</v>
      </c>
      <c r="AA23" s="8">
        <v>16.06213</v>
      </c>
      <c r="AB23" s="8">
        <v>34.16733</v>
      </c>
      <c r="AC23" s="8">
        <v>35.623899999999999</v>
      </c>
      <c r="AD23" s="8">
        <v>8.9423110000000001</v>
      </c>
      <c r="AE23" s="8">
        <v>22.663040000000002</v>
      </c>
      <c r="AF23" s="8">
        <v>18.12434</v>
      </c>
      <c r="AG23" s="8">
        <v>20.913310000000003</v>
      </c>
      <c r="AH23" s="8">
        <v>34.431249999999999</v>
      </c>
      <c r="AI23" s="8"/>
      <c r="AJ23" s="8"/>
      <c r="AK23" s="8"/>
      <c r="AL23" s="8"/>
      <c r="AM23" s="8"/>
    </row>
    <row r="24" spans="1:39" ht="15" x14ac:dyDescent="0.25">
      <c r="A24" s="234">
        <f>YampaRiverInflow.TotalOutflow!A24</f>
        <v>45962</v>
      </c>
      <c r="B24" s="215"/>
      <c r="C24" s="207">
        <v>15.58</v>
      </c>
      <c r="D24" s="219">
        <v>15.58</v>
      </c>
      <c r="E24" s="8">
        <v>28.035019999999999</v>
      </c>
      <c r="F24" s="8">
        <v>16.97213</v>
      </c>
      <c r="G24" s="8">
        <v>32.303910000000002</v>
      </c>
      <c r="H24" s="8">
        <v>27.994340000000001</v>
      </c>
      <c r="I24" s="8">
        <v>18.408459999999998</v>
      </c>
      <c r="J24" s="8">
        <v>27.646930000000001</v>
      </c>
      <c r="K24" s="8">
        <v>13.904860000000001</v>
      </c>
      <c r="L24" s="8">
        <v>20.08203</v>
      </c>
      <c r="M24" s="8">
        <v>-4.2350600000000007</v>
      </c>
      <c r="N24" s="8">
        <v>5.5237799999999995</v>
      </c>
      <c r="O24" s="8">
        <v>13.936260000000001</v>
      </c>
      <c r="P24" s="8">
        <v>18.488499999999998</v>
      </c>
      <c r="Q24" s="8">
        <v>53.005609999999997</v>
      </c>
      <c r="R24" s="8">
        <v>26.384319999999999</v>
      </c>
      <c r="S24" s="8">
        <v>7.4658100000000003</v>
      </c>
      <c r="T24" s="8">
        <v>17.107009999999999</v>
      </c>
      <c r="U24" s="8">
        <v>28.95552</v>
      </c>
      <c r="V24" s="8">
        <v>31.72842</v>
      </c>
      <c r="W24" s="8">
        <v>37.927500000000002</v>
      </c>
      <c r="X24" s="8">
        <v>37.545540000000003</v>
      </c>
      <c r="Y24" s="8">
        <v>26.962349999999997</v>
      </c>
      <c r="Z24" s="8">
        <v>24.636060000000001</v>
      </c>
      <c r="AA24" s="8">
        <v>9.1373110000000004</v>
      </c>
      <c r="AB24" s="8">
        <v>11.013590000000001</v>
      </c>
      <c r="AC24" s="8">
        <v>20.70234</v>
      </c>
      <c r="AD24" s="8">
        <v>12.13466</v>
      </c>
      <c r="AE24" s="8">
        <v>16.070899999999998</v>
      </c>
      <c r="AF24" s="8">
        <v>21.472249999999999</v>
      </c>
      <c r="AG24" s="8">
        <v>19.997520000000002</v>
      </c>
      <c r="AH24" s="8">
        <v>35.786089999999994</v>
      </c>
      <c r="AI24" s="8"/>
      <c r="AJ24" s="8"/>
      <c r="AK24" s="8"/>
      <c r="AL24" s="8"/>
      <c r="AM24" s="8"/>
    </row>
    <row r="25" spans="1:39" ht="15" x14ac:dyDescent="0.25">
      <c r="A25" s="234">
        <f>YampaRiverInflow.TotalOutflow!A25</f>
        <v>45992</v>
      </c>
      <c r="B25" s="215"/>
      <c r="C25" s="207">
        <v>14.537000000000001</v>
      </c>
      <c r="D25" s="219">
        <v>14.537000000000001</v>
      </c>
      <c r="E25" s="8">
        <v>40.244050000000001</v>
      </c>
      <c r="F25" s="8">
        <v>27.56195</v>
      </c>
      <c r="G25" s="8">
        <v>42.93092</v>
      </c>
      <c r="H25" s="8">
        <v>16.8964</v>
      </c>
      <c r="I25" s="8">
        <v>5.2648799999999998</v>
      </c>
      <c r="J25" s="8">
        <v>14.9133</v>
      </c>
      <c r="K25" s="8">
        <v>20.716919999999998</v>
      </c>
      <c r="L25" s="8">
        <v>34.09957</v>
      </c>
      <c r="M25" s="8">
        <v>30.479970000000002</v>
      </c>
      <c r="N25" s="8">
        <v>17.71199</v>
      </c>
      <c r="O25" s="8">
        <v>14.28424</v>
      </c>
      <c r="P25" s="8">
        <v>19.058679999999999</v>
      </c>
      <c r="Q25" s="8">
        <v>32.092640000000003</v>
      </c>
      <c r="R25" s="8">
        <v>31.069230000000001</v>
      </c>
      <c r="S25" s="8">
        <v>-1.1337300000000001</v>
      </c>
      <c r="T25" s="8">
        <v>19.942029999999999</v>
      </c>
      <c r="U25" s="8">
        <v>24.682869999999998</v>
      </c>
      <c r="V25" s="8">
        <v>26.541930000000001</v>
      </c>
      <c r="W25" s="8">
        <v>32.755090000000003</v>
      </c>
      <c r="X25" s="8">
        <v>27.805679999999999</v>
      </c>
      <c r="Y25" s="8">
        <v>21.076700000000002</v>
      </c>
      <c r="Z25" s="8">
        <v>7.0595299999999996</v>
      </c>
      <c r="AA25" s="8">
        <v>18.49559</v>
      </c>
      <c r="AB25" s="8">
        <v>21.64105</v>
      </c>
      <c r="AC25" s="8">
        <v>26.011500000000002</v>
      </c>
      <c r="AD25" s="8">
        <v>17.06305</v>
      </c>
      <c r="AE25" s="8">
        <v>26.540560000000003</v>
      </c>
      <c r="AF25" s="8">
        <v>19.891179999999999</v>
      </c>
      <c r="AG25" s="8">
        <v>8.7936929999999993</v>
      </c>
      <c r="AH25" s="8">
        <v>28.205020000000001</v>
      </c>
      <c r="AI25" s="8"/>
      <c r="AJ25" s="8"/>
      <c r="AK25" s="8"/>
      <c r="AL25" s="8"/>
      <c r="AM25" s="8"/>
    </row>
    <row r="26" spans="1:39" ht="15" x14ac:dyDescent="0.25">
      <c r="A26" s="234">
        <f>YampaRiverInflow.TotalOutflow!A26</f>
        <v>46023</v>
      </c>
      <c r="B26" s="215"/>
      <c r="C26" s="207">
        <v>9.4809999999999999</v>
      </c>
      <c r="D26" s="219">
        <v>9.4809999999999999</v>
      </c>
      <c r="E26" s="8">
        <v>101.17739999999999</v>
      </c>
      <c r="F26" s="8">
        <v>19.38391</v>
      </c>
      <c r="G26" s="8">
        <v>30.74776</v>
      </c>
      <c r="H26" s="8">
        <v>9.8134800000000002</v>
      </c>
      <c r="I26" s="8">
        <v>-4.5364899999999997</v>
      </c>
      <c r="J26" s="8">
        <v>13.92507</v>
      </c>
      <c r="K26" s="8">
        <v>62.106730000000006</v>
      </c>
      <c r="L26" s="8">
        <v>30.139110000000002</v>
      </c>
      <c r="M26" s="8">
        <v>34.121430000000004</v>
      </c>
      <c r="N26" s="8">
        <v>0.29199999999999998</v>
      </c>
      <c r="O26" s="8">
        <v>8.3659300000000005</v>
      </c>
      <c r="P26" s="8">
        <v>7.2980700000000001</v>
      </c>
      <c r="Q26" s="8">
        <v>137.14750000000001</v>
      </c>
      <c r="R26" s="8">
        <v>5.1085200000000004</v>
      </c>
      <c r="S26" s="8">
        <v>9.6737900000000003</v>
      </c>
      <c r="T26" s="8">
        <v>13.99601</v>
      </c>
      <c r="U26" s="8">
        <v>3.7156899999999999</v>
      </c>
      <c r="V26" s="8">
        <v>41.649769999999997</v>
      </c>
      <c r="W26" s="8">
        <v>7.6267299999999993</v>
      </c>
      <c r="X26" s="8">
        <v>11.469899999999999</v>
      </c>
      <c r="Y26" s="8">
        <v>17.2136</v>
      </c>
      <c r="Z26" s="8">
        <v>12.56814</v>
      </c>
      <c r="AA26" s="8">
        <v>17.381460000000001</v>
      </c>
      <c r="AB26" s="8">
        <v>26.231240000000003</v>
      </c>
      <c r="AC26" s="8">
        <v>33.2042</v>
      </c>
      <c r="AD26" s="8">
        <v>2.9696009999999999</v>
      </c>
      <c r="AE26" s="8">
        <v>19.397919999999999</v>
      </c>
      <c r="AF26" s="8">
        <v>1.1771969999999998</v>
      </c>
      <c r="AG26" s="8">
        <v>30.506990000000002</v>
      </c>
      <c r="AH26" s="8">
        <v>18.1145</v>
      </c>
      <c r="AI26" s="8"/>
      <c r="AJ26" s="8"/>
      <c r="AK26" s="8"/>
      <c r="AL26" s="8"/>
      <c r="AM26" s="8"/>
    </row>
    <row r="27" spans="1:39" ht="15" x14ac:dyDescent="0.25">
      <c r="A27" s="234">
        <f>YampaRiverInflow.TotalOutflow!A27</f>
        <v>46054</v>
      </c>
      <c r="B27" s="215"/>
      <c r="C27" s="207">
        <v>3.948</v>
      </c>
      <c r="D27" s="219">
        <v>3.948</v>
      </c>
      <c r="E27" s="8">
        <v>221.90360000000001</v>
      </c>
      <c r="F27" s="8">
        <v>10.26454</v>
      </c>
      <c r="G27" s="8">
        <v>85.662350000000004</v>
      </c>
      <c r="H27" s="8">
        <v>11.232760000000001</v>
      </c>
      <c r="I27" s="8">
        <v>13.169319999999999</v>
      </c>
      <c r="J27" s="8">
        <v>35.386319999999998</v>
      </c>
      <c r="K27" s="8">
        <v>17.077069999999999</v>
      </c>
      <c r="L27" s="8">
        <v>13.379719999999999</v>
      </c>
      <c r="M27" s="8">
        <v>16.086819999999999</v>
      </c>
      <c r="N27" s="8">
        <v>-0.86568000000000001</v>
      </c>
      <c r="O27" s="8">
        <v>23.462679999999999</v>
      </c>
      <c r="P27" s="8">
        <v>14.080209999999999</v>
      </c>
      <c r="Q27" s="8">
        <v>174.5822</v>
      </c>
      <c r="R27" s="8">
        <v>11.06955</v>
      </c>
      <c r="S27" s="8">
        <v>-5.6684799999999997</v>
      </c>
      <c r="T27" s="8">
        <v>3.0183800000000001</v>
      </c>
      <c r="U27" s="8">
        <v>14.69007</v>
      </c>
      <c r="V27" s="8">
        <v>8.8202999999999996</v>
      </c>
      <c r="W27" s="8">
        <v>14.744759999999999</v>
      </c>
      <c r="X27" s="8">
        <v>10.63569</v>
      </c>
      <c r="Y27" s="8">
        <v>3.61049</v>
      </c>
      <c r="Z27" s="8">
        <v>19.49475</v>
      </c>
      <c r="AA27" s="8">
        <v>9.0798199999999998</v>
      </c>
      <c r="AB27" s="8">
        <v>9.4230560000000008</v>
      </c>
      <c r="AC27" s="8">
        <v>14.433450000000001</v>
      </c>
      <c r="AD27" s="8">
        <v>2.5804749999999999</v>
      </c>
      <c r="AE27" s="8">
        <v>12.939129999999999</v>
      </c>
      <c r="AF27" s="8">
        <v>-3.2752500000000002</v>
      </c>
      <c r="AG27" s="8">
        <v>44.287480000000002</v>
      </c>
      <c r="AH27" s="8">
        <v>29.243689999999997</v>
      </c>
      <c r="AI27" s="8"/>
      <c r="AJ27" s="8"/>
      <c r="AK27" s="8"/>
      <c r="AL27" s="8"/>
      <c r="AM27" s="8"/>
    </row>
    <row r="28" spans="1:39" ht="15" x14ac:dyDescent="0.25">
      <c r="A28" s="234">
        <f>YampaRiverInflow.TotalOutflow!A28</f>
        <v>46082</v>
      </c>
      <c r="B28" s="215"/>
      <c r="C28" s="207">
        <v>10.609</v>
      </c>
      <c r="D28" s="219">
        <v>10.609</v>
      </c>
      <c r="E28" s="8">
        <v>316.43129999999996</v>
      </c>
      <c r="F28" s="8">
        <v>30.523220000000002</v>
      </c>
      <c r="G28" s="8">
        <v>99.089590000000001</v>
      </c>
      <c r="H28" s="8">
        <v>0.26749000000000001</v>
      </c>
      <c r="I28" s="8">
        <v>21.557400000000001</v>
      </c>
      <c r="J28" s="8">
        <v>29.812529999999999</v>
      </c>
      <c r="K28" s="8">
        <v>17.33398</v>
      </c>
      <c r="L28" s="8">
        <v>4.5499399999999994</v>
      </c>
      <c r="M28" s="8">
        <v>29.456400000000002</v>
      </c>
      <c r="N28" s="8">
        <v>7.59199</v>
      </c>
      <c r="O28" s="8">
        <v>0.58572999999999997</v>
      </c>
      <c r="P28" s="8">
        <v>5.9264799999999997</v>
      </c>
      <c r="Q28" s="8">
        <v>168.7243</v>
      </c>
      <c r="R28" s="8">
        <v>24.415849999999999</v>
      </c>
      <c r="S28" s="8">
        <v>16.08663</v>
      </c>
      <c r="T28" s="8">
        <v>3.1996100000000003</v>
      </c>
      <c r="U28" s="8">
        <v>10.91578</v>
      </c>
      <c r="V28" s="8">
        <v>55.120930000000001</v>
      </c>
      <c r="W28" s="8">
        <v>5.3349099999999998</v>
      </c>
      <c r="X28" s="8">
        <v>8.3023799999999994</v>
      </c>
      <c r="Y28" s="8">
        <v>7.6192200000000003</v>
      </c>
      <c r="Z28" s="8">
        <v>-3.1343100000000002</v>
      </c>
      <c r="AA28" s="8">
        <v>2.8256300000000003</v>
      </c>
      <c r="AB28" s="8">
        <v>17.701610000000002</v>
      </c>
      <c r="AC28" s="8">
        <v>10.766690000000001</v>
      </c>
      <c r="AD28" s="8">
        <v>-2.6526999999999998</v>
      </c>
      <c r="AE28" s="8">
        <v>-4.7138400000000003</v>
      </c>
      <c r="AF28" s="8">
        <v>14.927820000000001</v>
      </c>
      <c r="AG28" s="8">
        <v>37.971170000000001</v>
      </c>
      <c r="AH28" s="8">
        <v>61.31456</v>
      </c>
      <c r="AI28" s="8"/>
      <c r="AJ28" s="8"/>
      <c r="AK28" s="8"/>
      <c r="AL28" s="8"/>
      <c r="AM28" s="8"/>
    </row>
    <row r="29" spans="1:39" ht="15" x14ac:dyDescent="0.25">
      <c r="A29" s="234">
        <f>YampaRiverInflow.TotalOutflow!A29</f>
        <v>46113</v>
      </c>
      <c r="B29" s="215"/>
      <c r="C29" s="207">
        <v>18.343</v>
      </c>
      <c r="D29" s="219">
        <v>18.343</v>
      </c>
      <c r="E29" s="8">
        <v>40.68047</v>
      </c>
      <c r="F29" s="8">
        <v>13.75267</v>
      </c>
      <c r="G29" s="8">
        <v>16.01717</v>
      </c>
      <c r="H29" s="8">
        <v>14.181340000000001</v>
      </c>
      <c r="I29" s="8">
        <v>10.90859</v>
      </c>
      <c r="J29" s="8">
        <v>31.157610000000002</v>
      </c>
      <c r="K29" s="8">
        <v>9.207790000000001</v>
      </c>
      <c r="L29" s="8">
        <v>-60.225830000000002</v>
      </c>
      <c r="M29" s="8">
        <v>53.373489999999997</v>
      </c>
      <c r="N29" s="8">
        <v>10.18976</v>
      </c>
      <c r="O29" s="8">
        <v>22.325830000000003</v>
      </c>
      <c r="P29" s="8">
        <v>12.528739999999999</v>
      </c>
      <c r="Q29" s="8">
        <v>16.69754</v>
      </c>
      <c r="R29" s="8">
        <v>14.457510000000001</v>
      </c>
      <c r="S29" s="8">
        <v>15.693350000000001</v>
      </c>
      <c r="T29" s="8">
        <v>12.19009</v>
      </c>
      <c r="U29" s="8">
        <v>15.191180000000001</v>
      </c>
      <c r="V29" s="8">
        <v>34.110879999999995</v>
      </c>
      <c r="W29" s="8">
        <v>18.928849999999997</v>
      </c>
      <c r="X29" s="8">
        <v>23.699870000000001</v>
      </c>
      <c r="Y29" s="8">
        <v>14.320200000000002</v>
      </c>
      <c r="Z29" s="8">
        <v>23.981200000000001</v>
      </c>
      <c r="AA29" s="8">
        <v>12.70073</v>
      </c>
      <c r="AB29" s="8">
        <v>17.83746</v>
      </c>
      <c r="AC29" s="8">
        <v>12.692639999999999</v>
      </c>
      <c r="AD29" s="8">
        <v>-8.0273199999999996</v>
      </c>
      <c r="AE29" s="8">
        <v>5.617337</v>
      </c>
      <c r="AF29" s="8">
        <v>29.066040000000001</v>
      </c>
      <c r="AG29" s="8">
        <v>68.50724000000001</v>
      </c>
      <c r="AH29" s="8">
        <v>34.07152</v>
      </c>
      <c r="AI29" s="8"/>
      <c r="AJ29" s="8"/>
      <c r="AK29" s="8"/>
      <c r="AL29" s="8"/>
      <c r="AM29" s="8"/>
    </row>
    <row r="30" spans="1:39" ht="15" x14ac:dyDescent="0.25">
      <c r="A30" s="234">
        <f>YampaRiverInflow.TotalOutflow!A30</f>
        <v>46143</v>
      </c>
      <c r="B30" s="215"/>
      <c r="C30" s="207">
        <v>7.8170000000000002</v>
      </c>
      <c r="D30" s="219">
        <v>7.8170000000000002</v>
      </c>
      <c r="E30" s="8">
        <v>51.445999999999998</v>
      </c>
      <c r="F30" s="8">
        <v>147.4316</v>
      </c>
      <c r="G30" s="8">
        <v>31.464639999999999</v>
      </c>
      <c r="H30" s="8">
        <v>16.225469999999998</v>
      </c>
      <c r="I30" s="8">
        <v>15.98751</v>
      </c>
      <c r="J30" s="8">
        <v>22.762439999999998</v>
      </c>
      <c r="K30" s="8">
        <v>16.884130000000003</v>
      </c>
      <c r="L30" s="8">
        <v>-18.579159999999998</v>
      </c>
      <c r="M30" s="8">
        <v>0.76658000000000004</v>
      </c>
      <c r="N30" s="8">
        <v>15.05968</v>
      </c>
      <c r="O30" s="8">
        <v>18.966650000000001</v>
      </c>
      <c r="P30" s="8">
        <v>6.8135300000000001</v>
      </c>
      <c r="Q30" s="8">
        <v>10.48025</v>
      </c>
      <c r="R30" s="8">
        <v>-4.4347899999999996</v>
      </c>
      <c r="S30" s="8">
        <v>13.546040000000001</v>
      </c>
      <c r="T30" s="8">
        <v>14.374000000000001</v>
      </c>
      <c r="U30" s="8">
        <v>20.312279999999998</v>
      </c>
      <c r="V30" s="8">
        <v>24.09412</v>
      </c>
      <c r="W30" s="8">
        <v>17.2925</v>
      </c>
      <c r="X30" s="8">
        <v>26.04485</v>
      </c>
      <c r="Y30" s="8">
        <v>20.55932</v>
      </c>
      <c r="Z30" s="8">
        <v>-2.9233899999999999</v>
      </c>
      <c r="AA30" s="8">
        <v>20.669799999999999</v>
      </c>
      <c r="AB30" s="8">
        <v>13.049940000000001</v>
      </c>
      <c r="AC30" s="8">
        <v>22.04082</v>
      </c>
      <c r="AD30" s="8">
        <v>10.49208</v>
      </c>
      <c r="AE30" s="8">
        <v>8.221705</v>
      </c>
      <c r="AF30" s="8">
        <v>-6.3989399999999996</v>
      </c>
      <c r="AG30" s="8">
        <v>35.158190000000005</v>
      </c>
      <c r="AH30" s="8">
        <v>30.619150000000001</v>
      </c>
      <c r="AI30" s="8"/>
      <c r="AJ30" s="8"/>
      <c r="AK30" s="8"/>
      <c r="AL30" s="8"/>
      <c r="AM30" s="8"/>
    </row>
    <row r="31" spans="1:39" ht="15" x14ac:dyDescent="0.25">
      <c r="A31" s="234">
        <f>YampaRiverInflow.TotalOutflow!A31</f>
        <v>46174</v>
      </c>
      <c r="B31" s="215"/>
      <c r="C31" s="207">
        <v>12.15</v>
      </c>
      <c r="D31" s="219">
        <v>12.15</v>
      </c>
      <c r="E31" s="8">
        <v>23.242540000000002</v>
      </c>
      <c r="F31" s="8">
        <v>149.01420000000002</v>
      </c>
      <c r="G31" s="8">
        <v>25.634610000000002</v>
      </c>
      <c r="H31" s="8">
        <v>16.579849999999997</v>
      </c>
      <c r="I31" s="8">
        <v>17.054269999999999</v>
      </c>
      <c r="J31" s="8">
        <v>19.0702</v>
      </c>
      <c r="K31" s="8">
        <v>13.2582</v>
      </c>
      <c r="L31" s="8">
        <v>34.340009999999999</v>
      </c>
      <c r="M31" s="8">
        <v>31.23612</v>
      </c>
      <c r="N31" s="8">
        <v>9.42577</v>
      </c>
      <c r="O31" s="8">
        <v>11.861139999999999</v>
      </c>
      <c r="P31" s="8">
        <v>3.2528800000000002</v>
      </c>
      <c r="Q31" s="8">
        <v>10.676410000000001</v>
      </c>
      <c r="R31" s="8">
        <v>-12.562700000000001</v>
      </c>
      <c r="S31" s="8">
        <v>10.9498</v>
      </c>
      <c r="T31" s="8">
        <v>4.9075899999999999</v>
      </c>
      <c r="U31" s="8">
        <v>20.479099999999999</v>
      </c>
      <c r="V31" s="8">
        <v>23.339099999999998</v>
      </c>
      <c r="W31" s="8">
        <v>14.779639999999999</v>
      </c>
      <c r="X31" s="8">
        <v>10.374750000000001</v>
      </c>
      <c r="Y31" s="8">
        <v>15.253579999999999</v>
      </c>
      <c r="Z31" s="8">
        <v>10.87237</v>
      </c>
      <c r="AA31" s="8">
        <v>19.39621</v>
      </c>
      <c r="AB31" s="8">
        <v>18.288060000000002</v>
      </c>
      <c r="AC31" s="8">
        <v>0.1727841</v>
      </c>
      <c r="AD31" s="8">
        <v>6.1307309999999999</v>
      </c>
      <c r="AE31" s="8">
        <v>10.9467</v>
      </c>
      <c r="AF31" s="8">
        <v>-4.7618999999999998</v>
      </c>
      <c r="AG31" s="8">
        <v>38.329680000000003</v>
      </c>
      <c r="AH31" s="8">
        <v>17.90776</v>
      </c>
      <c r="AI31" s="8"/>
      <c r="AJ31" s="8"/>
      <c r="AK31" s="8"/>
      <c r="AL31" s="8"/>
      <c r="AM31" s="8"/>
    </row>
    <row r="32" spans="1:39" ht="15" x14ac:dyDescent="0.25">
      <c r="A32" s="234">
        <f>YampaRiverInflow.TotalOutflow!A32</f>
        <v>46204</v>
      </c>
      <c r="B32" s="215"/>
      <c r="C32" s="207">
        <v>16.277999999999999</v>
      </c>
      <c r="D32" s="219">
        <v>16.277999999999999</v>
      </c>
      <c r="E32" s="8">
        <v>38.639189999999999</v>
      </c>
      <c r="F32" s="8">
        <v>161.9752</v>
      </c>
      <c r="G32" s="8">
        <v>38.31944</v>
      </c>
      <c r="H32" s="8">
        <v>19.69941</v>
      </c>
      <c r="I32" s="8">
        <v>17.99015</v>
      </c>
      <c r="J32" s="8">
        <v>13.171860000000001</v>
      </c>
      <c r="K32" s="8">
        <v>40.615339999999996</v>
      </c>
      <c r="L32" s="8">
        <v>26.544730000000001</v>
      </c>
      <c r="M32" s="8">
        <v>25.423359999999999</v>
      </c>
      <c r="N32" s="8">
        <v>13.888549999999999</v>
      </c>
      <c r="O32" s="8">
        <v>15.145760000000001</v>
      </c>
      <c r="P32" s="8">
        <v>6.6023500000000004</v>
      </c>
      <c r="Q32" s="8">
        <v>10.07929</v>
      </c>
      <c r="R32" s="8">
        <v>4.5085600000000001</v>
      </c>
      <c r="S32" s="8">
        <v>26.234180000000002</v>
      </c>
      <c r="T32" s="8">
        <v>12.146379999999999</v>
      </c>
      <c r="U32" s="8">
        <v>17.390999999999998</v>
      </c>
      <c r="V32" s="8">
        <v>17.51343</v>
      </c>
      <c r="W32" s="8">
        <v>34.483599999999996</v>
      </c>
      <c r="X32" s="8">
        <v>45.963620000000006</v>
      </c>
      <c r="Y32" s="8">
        <v>28.082819999999998</v>
      </c>
      <c r="Z32" s="8">
        <v>19.215400000000002</v>
      </c>
      <c r="AA32" s="8">
        <v>17.710519999999999</v>
      </c>
      <c r="AB32" s="8">
        <v>20.118539999999999</v>
      </c>
      <c r="AC32" s="8">
        <v>18.059009999999997</v>
      </c>
      <c r="AD32" s="8">
        <v>20.378209999999999</v>
      </c>
      <c r="AE32" s="8">
        <v>15.53816</v>
      </c>
      <c r="AF32" s="8">
        <v>2.6186829999999999</v>
      </c>
      <c r="AG32" s="8">
        <v>37.980930000000001</v>
      </c>
      <c r="AH32" s="8">
        <v>46.885179999999998</v>
      </c>
      <c r="AI32" s="8"/>
      <c r="AJ32" s="8"/>
      <c r="AK32" s="8"/>
      <c r="AL32" s="8"/>
      <c r="AM32" s="8"/>
    </row>
    <row r="33" spans="1:39" ht="15" x14ac:dyDescent="0.25">
      <c r="A33" s="234">
        <f>YampaRiverInflow.TotalOutflow!A33</f>
        <v>46235</v>
      </c>
      <c r="B33" s="215"/>
      <c r="C33" s="207">
        <v>18.86</v>
      </c>
      <c r="D33" s="219">
        <v>18.86</v>
      </c>
      <c r="E33" s="8">
        <v>50.55104</v>
      </c>
      <c r="F33" s="8">
        <v>39.051919999999996</v>
      </c>
      <c r="G33" s="8">
        <v>28.86665</v>
      </c>
      <c r="H33" s="8">
        <v>22.441749999999999</v>
      </c>
      <c r="I33" s="8">
        <v>26.15324</v>
      </c>
      <c r="J33" s="8">
        <v>32.817900000000002</v>
      </c>
      <c r="K33" s="8">
        <v>21.52835</v>
      </c>
      <c r="L33" s="8">
        <v>35.833640000000003</v>
      </c>
      <c r="M33" s="8">
        <v>31.181180000000001</v>
      </c>
      <c r="N33" s="8">
        <v>15.6302</v>
      </c>
      <c r="O33" s="8">
        <v>23.108509999999999</v>
      </c>
      <c r="P33" s="8">
        <v>11.401249999999999</v>
      </c>
      <c r="Q33" s="8">
        <v>31.261939999999999</v>
      </c>
      <c r="R33" s="8">
        <v>3.6801999999999997</v>
      </c>
      <c r="S33" s="8">
        <v>14.693910000000001</v>
      </c>
      <c r="T33" s="8">
        <v>25.271129999999999</v>
      </c>
      <c r="U33" s="8">
        <v>24.69454</v>
      </c>
      <c r="V33" s="8">
        <v>21.273709999999998</v>
      </c>
      <c r="W33" s="8">
        <v>24.753779999999999</v>
      </c>
      <c r="X33" s="8">
        <v>25.619619999999998</v>
      </c>
      <c r="Y33" s="8">
        <v>36.973279999999995</v>
      </c>
      <c r="Z33" s="8">
        <v>26.050840000000001</v>
      </c>
      <c r="AA33" s="8">
        <v>15.60383</v>
      </c>
      <c r="AB33" s="8">
        <v>22.495830000000002</v>
      </c>
      <c r="AC33" s="8">
        <v>11.813360000000001</v>
      </c>
      <c r="AD33" s="8">
        <v>21.487629999999999</v>
      </c>
      <c r="AE33" s="8">
        <v>15.17426</v>
      </c>
      <c r="AF33" s="8">
        <v>1.5523019999999998</v>
      </c>
      <c r="AG33" s="8">
        <v>45.93045</v>
      </c>
      <c r="AH33" s="8">
        <v>51.271099999999997</v>
      </c>
      <c r="AI33" s="8"/>
      <c r="AJ33" s="8"/>
      <c r="AK33" s="8"/>
      <c r="AL33" s="8"/>
      <c r="AM33" s="8"/>
    </row>
    <row r="34" spans="1:39" ht="15" x14ac:dyDescent="0.25">
      <c r="A34" s="234">
        <f>YampaRiverInflow.TotalOutflow!A34</f>
        <v>46266</v>
      </c>
      <c r="B34" s="215"/>
      <c r="C34" s="207">
        <v>12.326000000000001</v>
      </c>
      <c r="D34" s="219">
        <v>12.326000000000001</v>
      </c>
      <c r="E34" s="8">
        <v>36.226120000000002</v>
      </c>
      <c r="F34" s="8">
        <v>28.125509999999998</v>
      </c>
      <c r="G34" s="8">
        <v>31.235990000000001</v>
      </c>
      <c r="H34" s="8">
        <v>22.33502</v>
      </c>
      <c r="I34" s="8">
        <v>48.394019999999998</v>
      </c>
      <c r="J34" s="8">
        <v>28.478590000000001</v>
      </c>
      <c r="K34" s="8">
        <v>11.490879999999999</v>
      </c>
      <c r="L34" s="8">
        <v>18.042580000000001</v>
      </c>
      <c r="M34" s="8">
        <v>23.867799999999999</v>
      </c>
      <c r="N34" s="8">
        <v>14.97372</v>
      </c>
      <c r="O34" s="8">
        <v>17.04288</v>
      </c>
      <c r="P34" s="8">
        <v>23.401450000000001</v>
      </c>
      <c r="Q34" s="8">
        <v>6.1058300000000001</v>
      </c>
      <c r="R34" s="8">
        <v>5.0821000000000005</v>
      </c>
      <c r="S34" s="8">
        <v>18.601369999999999</v>
      </c>
      <c r="T34" s="8">
        <v>14.47564</v>
      </c>
      <c r="U34" s="8">
        <v>21.351419999999997</v>
      </c>
      <c r="V34" s="8">
        <v>17.48638</v>
      </c>
      <c r="W34" s="8">
        <v>30.457650000000001</v>
      </c>
      <c r="X34" s="8">
        <v>31.318210000000001</v>
      </c>
      <c r="Y34" s="8">
        <v>23.158259999999999</v>
      </c>
      <c r="Z34" s="8">
        <v>13.249139999999999</v>
      </c>
      <c r="AA34" s="8">
        <v>19.108810000000002</v>
      </c>
      <c r="AB34" s="8">
        <v>13.42262</v>
      </c>
      <c r="AC34" s="8">
        <v>16.063879999999997</v>
      </c>
      <c r="AD34" s="8">
        <v>9.2318680000000004</v>
      </c>
      <c r="AE34" s="8">
        <v>25.419049999999999</v>
      </c>
      <c r="AF34" s="8">
        <v>3.7183029999999997</v>
      </c>
      <c r="AG34" s="8">
        <v>44.919650000000004</v>
      </c>
      <c r="AH34" s="8">
        <v>38.738219999999998</v>
      </c>
      <c r="AI34" s="8"/>
      <c r="AJ34" s="8"/>
      <c r="AK34" s="8"/>
      <c r="AL34" s="8"/>
      <c r="AM34" s="8"/>
    </row>
    <row r="35" spans="1:39" ht="15" x14ac:dyDescent="0.25">
      <c r="A35" s="234">
        <f>YampaRiverInflow.TotalOutflow!A35</f>
        <v>46296</v>
      </c>
      <c r="B35" s="215"/>
      <c r="C35" s="207">
        <v>20.091999999999999</v>
      </c>
      <c r="D35" s="219">
        <v>20.091999999999999</v>
      </c>
      <c r="E35" s="8">
        <v>25.995049999999999</v>
      </c>
      <c r="F35" s="8">
        <v>33.972290000000001</v>
      </c>
      <c r="G35" s="8">
        <v>22.088529999999999</v>
      </c>
      <c r="H35" s="8">
        <v>19.114159999999998</v>
      </c>
      <c r="I35" s="8">
        <v>8.2817099999999986</v>
      </c>
      <c r="J35" s="8">
        <v>40.549999999999997</v>
      </c>
      <c r="K35" s="8">
        <v>-13.924200000000001</v>
      </c>
      <c r="L35" s="8">
        <v>25.10202</v>
      </c>
      <c r="M35" s="8">
        <v>12.98898</v>
      </c>
      <c r="N35" s="8">
        <v>27.75198</v>
      </c>
      <c r="O35" s="8">
        <v>9.3924799999999991</v>
      </c>
      <c r="P35" s="8">
        <v>43.769359999999999</v>
      </c>
      <c r="Q35" s="8">
        <v>22.534610000000001</v>
      </c>
      <c r="R35" s="8">
        <v>16.070049999999998</v>
      </c>
      <c r="S35" s="8">
        <v>21.862349999999999</v>
      </c>
      <c r="T35" s="8">
        <v>21.155540000000002</v>
      </c>
      <c r="U35" s="8">
        <v>17.678609999999999</v>
      </c>
      <c r="V35" s="8">
        <v>24.983849999999997</v>
      </c>
      <c r="W35" s="8">
        <v>30.878040000000002</v>
      </c>
      <c r="X35" s="8">
        <v>34.297699999999999</v>
      </c>
      <c r="Y35" s="8">
        <v>18.70016</v>
      </c>
      <c r="Z35" s="8">
        <v>16.06213</v>
      </c>
      <c r="AA35" s="8">
        <v>34.16733</v>
      </c>
      <c r="AB35" s="8">
        <v>35.623899999999999</v>
      </c>
      <c r="AC35" s="8">
        <v>8.9423110000000001</v>
      </c>
      <c r="AD35" s="8">
        <v>22.663040000000002</v>
      </c>
      <c r="AE35" s="8">
        <v>18.12434</v>
      </c>
      <c r="AF35" s="8">
        <v>20.913310000000003</v>
      </c>
      <c r="AG35" s="8">
        <v>34.431249999999999</v>
      </c>
      <c r="AH35" s="8">
        <v>38.233789999999999</v>
      </c>
      <c r="AI35" s="8"/>
      <c r="AJ35" s="8"/>
      <c r="AK35" s="8"/>
      <c r="AL35" s="8"/>
      <c r="AM35" s="8"/>
    </row>
    <row r="36" spans="1:39" ht="15" x14ac:dyDescent="0.25">
      <c r="A36" s="234">
        <f>YampaRiverInflow.TotalOutflow!A36</f>
        <v>46327</v>
      </c>
      <c r="B36" s="215"/>
      <c r="C36" s="207">
        <v>15.58</v>
      </c>
      <c r="D36" s="219">
        <v>15.58</v>
      </c>
      <c r="E36" s="8">
        <v>16.97213</v>
      </c>
      <c r="F36" s="8">
        <v>32.303910000000002</v>
      </c>
      <c r="G36" s="8">
        <v>27.994340000000001</v>
      </c>
      <c r="H36" s="8">
        <v>18.408459999999998</v>
      </c>
      <c r="I36" s="8">
        <v>27.646930000000001</v>
      </c>
      <c r="J36" s="8">
        <v>13.904860000000001</v>
      </c>
      <c r="K36" s="8">
        <v>20.08203</v>
      </c>
      <c r="L36" s="8">
        <v>-4.2350600000000007</v>
      </c>
      <c r="M36" s="8">
        <v>5.5237799999999995</v>
      </c>
      <c r="N36" s="8">
        <v>13.936260000000001</v>
      </c>
      <c r="O36" s="8">
        <v>18.488499999999998</v>
      </c>
      <c r="P36" s="8">
        <v>53.005609999999997</v>
      </c>
      <c r="Q36" s="8">
        <v>26.384319999999999</v>
      </c>
      <c r="R36" s="8">
        <v>7.4658100000000003</v>
      </c>
      <c r="S36" s="8">
        <v>17.107009999999999</v>
      </c>
      <c r="T36" s="8">
        <v>28.95552</v>
      </c>
      <c r="U36" s="8">
        <v>31.72842</v>
      </c>
      <c r="V36" s="8">
        <v>37.927500000000002</v>
      </c>
      <c r="W36" s="8">
        <v>37.545540000000003</v>
      </c>
      <c r="X36" s="8">
        <v>26.962349999999997</v>
      </c>
      <c r="Y36" s="8">
        <v>24.636060000000001</v>
      </c>
      <c r="Z36" s="8">
        <v>9.1373110000000004</v>
      </c>
      <c r="AA36" s="8">
        <v>11.013590000000001</v>
      </c>
      <c r="AB36" s="8">
        <v>20.70234</v>
      </c>
      <c r="AC36" s="8">
        <v>12.13466</v>
      </c>
      <c r="AD36" s="8">
        <v>16.070899999999998</v>
      </c>
      <c r="AE36" s="8">
        <v>21.472249999999999</v>
      </c>
      <c r="AF36" s="8">
        <v>19.997520000000002</v>
      </c>
      <c r="AG36" s="8">
        <v>35.786089999999994</v>
      </c>
      <c r="AH36" s="8">
        <v>28.035019999999999</v>
      </c>
      <c r="AI36" s="8"/>
      <c r="AJ36" s="8"/>
      <c r="AK36" s="8"/>
      <c r="AL36" s="8"/>
      <c r="AM36" s="8"/>
    </row>
    <row r="37" spans="1:39" ht="15" x14ac:dyDescent="0.25">
      <c r="A37" s="234">
        <f>YampaRiverInflow.TotalOutflow!A37</f>
        <v>46357</v>
      </c>
      <c r="B37" s="215"/>
      <c r="C37" s="207">
        <v>14.537000000000001</v>
      </c>
      <c r="D37" s="219">
        <v>14.537000000000001</v>
      </c>
      <c r="E37" s="8">
        <v>27.56195</v>
      </c>
      <c r="F37" s="8">
        <v>42.93092</v>
      </c>
      <c r="G37" s="8">
        <v>16.8964</v>
      </c>
      <c r="H37" s="8">
        <v>5.2648799999999998</v>
      </c>
      <c r="I37" s="8">
        <v>14.9133</v>
      </c>
      <c r="J37" s="8">
        <v>20.716919999999998</v>
      </c>
      <c r="K37" s="8">
        <v>34.09957</v>
      </c>
      <c r="L37" s="8">
        <v>30.479970000000002</v>
      </c>
      <c r="M37" s="8">
        <v>17.71199</v>
      </c>
      <c r="N37" s="8">
        <v>14.28424</v>
      </c>
      <c r="O37" s="8">
        <v>19.058679999999999</v>
      </c>
      <c r="P37" s="8">
        <v>32.092640000000003</v>
      </c>
      <c r="Q37" s="8">
        <v>31.069230000000001</v>
      </c>
      <c r="R37" s="8">
        <v>-1.1337300000000001</v>
      </c>
      <c r="S37" s="8">
        <v>19.942029999999999</v>
      </c>
      <c r="T37" s="8">
        <v>24.682869999999998</v>
      </c>
      <c r="U37" s="8">
        <v>26.541930000000001</v>
      </c>
      <c r="V37" s="8">
        <v>32.755090000000003</v>
      </c>
      <c r="W37" s="8">
        <v>27.805679999999999</v>
      </c>
      <c r="X37" s="8">
        <v>21.076700000000002</v>
      </c>
      <c r="Y37" s="8">
        <v>7.0595299999999996</v>
      </c>
      <c r="Z37" s="8">
        <v>18.49559</v>
      </c>
      <c r="AA37" s="8">
        <v>21.64105</v>
      </c>
      <c r="AB37" s="8">
        <v>26.011500000000002</v>
      </c>
      <c r="AC37" s="8">
        <v>17.06305</v>
      </c>
      <c r="AD37" s="8">
        <v>26.540560000000003</v>
      </c>
      <c r="AE37" s="8">
        <v>19.891179999999999</v>
      </c>
      <c r="AF37" s="8">
        <v>8.7936929999999993</v>
      </c>
      <c r="AG37" s="8">
        <v>28.205020000000001</v>
      </c>
      <c r="AH37" s="8">
        <v>40.244050000000001</v>
      </c>
      <c r="AI37" s="8"/>
      <c r="AJ37" s="8"/>
      <c r="AK37" s="8"/>
      <c r="AL37" s="8"/>
      <c r="AM37" s="8"/>
    </row>
    <row r="38" spans="1:39" ht="15" x14ac:dyDescent="0.25">
      <c r="A38" s="234">
        <f>YampaRiverInflow.TotalOutflow!A38</f>
        <v>46388</v>
      </c>
      <c r="B38" s="215"/>
      <c r="C38" s="207">
        <v>9.4809999999999999</v>
      </c>
      <c r="D38" s="219">
        <v>9.4809999999999999</v>
      </c>
      <c r="E38" s="8">
        <v>19.38391</v>
      </c>
      <c r="F38" s="8">
        <v>30.74776</v>
      </c>
      <c r="G38" s="8">
        <v>9.8134800000000002</v>
      </c>
      <c r="H38" s="8">
        <v>-4.5364899999999997</v>
      </c>
      <c r="I38" s="8">
        <v>13.92507</v>
      </c>
      <c r="J38" s="8">
        <v>62.106730000000006</v>
      </c>
      <c r="K38" s="8">
        <v>30.139110000000002</v>
      </c>
      <c r="L38" s="8">
        <v>34.121430000000004</v>
      </c>
      <c r="M38" s="8">
        <v>0.29199999999999998</v>
      </c>
      <c r="N38" s="8">
        <v>8.3659300000000005</v>
      </c>
      <c r="O38" s="8">
        <v>7.2980700000000001</v>
      </c>
      <c r="P38" s="8">
        <v>137.14750000000001</v>
      </c>
      <c r="Q38" s="8">
        <v>5.1085200000000004</v>
      </c>
      <c r="R38" s="8">
        <v>9.6737900000000003</v>
      </c>
      <c r="S38" s="8">
        <v>13.99601</v>
      </c>
      <c r="T38" s="8">
        <v>3.7156899999999999</v>
      </c>
      <c r="U38" s="8">
        <v>41.649769999999997</v>
      </c>
      <c r="V38" s="8">
        <v>7.6267299999999993</v>
      </c>
      <c r="W38" s="8">
        <v>11.469899999999999</v>
      </c>
      <c r="X38" s="8">
        <v>17.2136</v>
      </c>
      <c r="Y38" s="8">
        <v>12.56814</v>
      </c>
      <c r="Z38" s="8">
        <v>17.381460000000001</v>
      </c>
      <c r="AA38" s="8">
        <v>26.231240000000003</v>
      </c>
      <c r="AB38" s="8">
        <v>33.2042</v>
      </c>
      <c r="AC38" s="8">
        <v>2.9696009999999999</v>
      </c>
      <c r="AD38" s="8">
        <v>19.397919999999999</v>
      </c>
      <c r="AE38" s="8">
        <v>1.1771969999999998</v>
      </c>
      <c r="AF38" s="8">
        <v>30.506990000000002</v>
      </c>
      <c r="AG38" s="8">
        <v>18.1145</v>
      </c>
      <c r="AH38" s="8">
        <v>101.17739999999999</v>
      </c>
      <c r="AI38" s="8"/>
      <c r="AJ38" s="8"/>
      <c r="AK38" s="8"/>
      <c r="AL38" s="8"/>
      <c r="AM38" s="8"/>
    </row>
    <row r="39" spans="1:39" ht="15" x14ac:dyDescent="0.25">
      <c r="A39" s="234">
        <f>YampaRiverInflow.TotalOutflow!A39</f>
        <v>46419</v>
      </c>
      <c r="B39" s="215"/>
      <c r="C39" s="207">
        <v>3.948</v>
      </c>
      <c r="D39" s="219">
        <v>3.948</v>
      </c>
      <c r="E39" s="8">
        <v>10.26454</v>
      </c>
      <c r="F39" s="8">
        <v>85.662350000000004</v>
      </c>
      <c r="G39" s="8">
        <v>11.232760000000001</v>
      </c>
      <c r="H39" s="8">
        <v>13.169319999999999</v>
      </c>
      <c r="I39" s="8">
        <v>35.386319999999998</v>
      </c>
      <c r="J39" s="8">
        <v>17.077069999999999</v>
      </c>
      <c r="K39" s="8">
        <v>13.379719999999999</v>
      </c>
      <c r="L39" s="8">
        <v>16.086819999999999</v>
      </c>
      <c r="M39" s="8">
        <v>-0.86568000000000001</v>
      </c>
      <c r="N39" s="8">
        <v>23.462679999999999</v>
      </c>
      <c r="O39" s="8">
        <v>14.080209999999999</v>
      </c>
      <c r="P39" s="8">
        <v>174.5822</v>
      </c>
      <c r="Q39" s="8">
        <v>11.06955</v>
      </c>
      <c r="R39" s="8">
        <v>-5.6684799999999997</v>
      </c>
      <c r="S39" s="8">
        <v>3.0183800000000001</v>
      </c>
      <c r="T39" s="8">
        <v>14.69007</v>
      </c>
      <c r="U39" s="8">
        <v>8.8202999999999996</v>
      </c>
      <c r="V39" s="8">
        <v>14.744759999999999</v>
      </c>
      <c r="W39" s="8">
        <v>10.63569</v>
      </c>
      <c r="X39" s="8">
        <v>3.61049</v>
      </c>
      <c r="Y39" s="8">
        <v>19.49475</v>
      </c>
      <c r="Z39" s="8">
        <v>9.0798199999999998</v>
      </c>
      <c r="AA39" s="8">
        <v>9.4230560000000008</v>
      </c>
      <c r="AB39" s="8">
        <v>14.433450000000001</v>
      </c>
      <c r="AC39" s="8">
        <v>2.5804749999999999</v>
      </c>
      <c r="AD39" s="8">
        <v>12.939129999999999</v>
      </c>
      <c r="AE39" s="8">
        <v>-3.2752500000000002</v>
      </c>
      <c r="AF39" s="8">
        <v>44.287480000000002</v>
      </c>
      <c r="AG39" s="8">
        <v>29.243689999999997</v>
      </c>
      <c r="AH39" s="8">
        <v>221.90360000000001</v>
      </c>
      <c r="AI39" s="8"/>
      <c r="AJ39" s="8"/>
      <c r="AK39" s="8"/>
      <c r="AL39" s="8"/>
      <c r="AM39" s="8"/>
    </row>
    <row r="40" spans="1:39" ht="15" x14ac:dyDescent="0.25">
      <c r="A40" s="234">
        <f>YampaRiverInflow.TotalOutflow!A40</f>
        <v>46447</v>
      </c>
      <c r="B40" s="215"/>
      <c r="C40" s="207">
        <v>10.609</v>
      </c>
      <c r="D40" s="219">
        <v>10.609</v>
      </c>
      <c r="E40" s="8">
        <v>30.523220000000002</v>
      </c>
      <c r="F40" s="8">
        <v>99.089590000000001</v>
      </c>
      <c r="G40" s="8">
        <v>0.26749000000000001</v>
      </c>
      <c r="H40" s="8">
        <v>21.557400000000001</v>
      </c>
      <c r="I40" s="8">
        <v>29.812529999999999</v>
      </c>
      <c r="J40" s="8">
        <v>17.33398</v>
      </c>
      <c r="K40" s="8">
        <v>4.5499399999999994</v>
      </c>
      <c r="L40" s="8">
        <v>29.456400000000002</v>
      </c>
      <c r="M40" s="8">
        <v>7.59199</v>
      </c>
      <c r="N40" s="8">
        <v>0.58572999999999997</v>
      </c>
      <c r="O40" s="8">
        <v>5.9264799999999997</v>
      </c>
      <c r="P40" s="8">
        <v>168.7243</v>
      </c>
      <c r="Q40" s="8">
        <v>24.415849999999999</v>
      </c>
      <c r="R40" s="8">
        <v>16.08663</v>
      </c>
      <c r="S40" s="8">
        <v>3.1996100000000003</v>
      </c>
      <c r="T40" s="8">
        <v>10.91578</v>
      </c>
      <c r="U40" s="8">
        <v>55.120930000000001</v>
      </c>
      <c r="V40" s="8">
        <v>5.3349099999999998</v>
      </c>
      <c r="W40" s="8">
        <v>8.3023799999999994</v>
      </c>
      <c r="X40" s="8">
        <v>7.6192200000000003</v>
      </c>
      <c r="Y40" s="8">
        <v>-3.1343100000000002</v>
      </c>
      <c r="Z40" s="8">
        <v>2.8256300000000003</v>
      </c>
      <c r="AA40" s="8">
        <v>17.701610000000002</v>
      </c>
      <c r="AB40" s="8">
        <v>10.766690000000001</v>
      </c>
      <c r="AC40" s="8">
        <v>-2.6526999999999998</v>
      </c>
      <c r="AD40" s="8">
        <v>-4.7138400000000003</v>
      </c>
      <c r="AE40" s="8">
        <v>14.927820000000001</v>
      </c>
      <c r="AF40" s="8">
        <v>37.971170000000001</v>
      </c>
      <c r="AG40" s="8">
        <v>61.31456</v>
      </c>
      <c r="AH40" s="8">
        <v>316.43129999999996</v>
      </c>
      <c r="AI40" s="8"/>
      <c r="AJ40" s="8"/>
      <c r="AK40" s="8"/>
      <c r="AL40" s="8"/>
      <c r="AM40" s="8"/>
    </row>
    <row r="41" spans="1:39" ht="15" x14ac:dyDescent="0.25">
      <c r="A41" s="234">
        <f>YampaRiverInflow.TotalOutflow!A41</f>
        <v>46478</v>
      </c>
      <c r="B41" s="215"/>
      <c r="C41" s="207">
        <v>18.343</v>
      </c>
      <c r="D41" s="219">
        <v>18.343</v>
      </c>
      <c r="E41" s="8">
        <v>13.75267</v>
      </c>
      <c r="F41" s="8">
        <v>16.01717</v>
      </c>
      <c r="G41" s="8">
        <v>14.181340000000001</v>
      </c>
      <c r="H41" s="8">
        <v>10.90859</v>
      </c>
      <c r="I41" s="8">
        <v>31.157610000000002</v>
      </c>
      <c r="J41" s="8">
        <v>9.207790000000001</v>
      </c>
      <c r="K41" s="8">
        <v>-60.225830000000002</v>
      </c>
      <c r="L41" s="8">
        <v>53.373489999999997</v>
      </c>
      <c r="M41" s="8">
        <v>10.18976</v>
      </c>
      <c r="N41" s="8">
        <v>22.325830000000003</v>
      </c>
      <c r="O41" s="8">
        <v>12.528739999999999</v>
      </c>
      <c r="P41" s="8">
        <v>16.69754</v>
      </c>
      <c r="Q41" s="8">
        <v>14.457510000000001</v>
      </c>
      <c r="R41" s="8">
        <v>15.693350000000001</v>
      </c>
      <c r="S41" s="8">
        <v>12.19009</v>
      </c>
      <c r="T41" s="8">
        <v>15.191180000000001</v>
      </c>
      <c r="U41" s="8">
        <v>34.110879999999995</v>
      </c>
      <c r="V41" s="8">
        <v>18.928849999999997</v>
      </c>
      <c r="W41" s="8">
        <v>23.699870000000001</v>
      </c>
      <c r="X41" s="8">
        <v>14.320200000000002</v>
      </c>
      <c r="Y41" s="8">
        <v>23.981200000000001</v>
      </c>
      <c r="Z41" s="8">
        <v>12.70073</v>
      </c>
      <c r="AA41" s="8">
        <v>17.83746</v>
      </c>
      <c r="AB41" s="8">
        <v>12.692639999999999</v>
      </c>
      <c r="AC41" s="8">
        <v>-8.0273199999999996</v>
      </c>
      <c r="AD41" s="8">
        <v>5.617337</v>
      </c>
      <c r="AE41" s="8">
        <v>29.066040000000001</v>
      </c>
      <c r="AF41" s="8">
        <v>68.50724000000001</v>
      </c>
      <c r="AG41" s="8">
        <v>34.07152</v>
      </c>
      <c r="AH41" s="8">
        <v>40.68047</v>
      </c>
      <c r="AI41" s="8"/>
      <c r="AJ41" s="8"/>
      <c r="AK41" s="8"/>
      <c r="AL41" s="8"/>
      <c r="AM41" s="8"/>
    </row>
    <row r="42" spans="1:39" ht="15" x14ac:dyDescent="0.25">
      <c r="A42" s="234">
        <f>YampaRiverInflow.TotalOutflow!A42</f>
        <v>46508</v>
      </c>
      <c r="B42" s="215"/>
      <c r="C42" s="207">
        <v>7.8170000000000002</v>
      </c>
      <c r="D42" s="219">
        <v>7.8170000000000002</v>
      </c>
      <c r="E42" s="8">
        <v>147.4316</v>
      </c>
      <c r="F42" s="8">
        <v>31.464639999999999</v>
      </c>
      <c r="G42" s="8">
        <v>16.225469999999998</v>
      </c>
      <c r="H42" s="8">
        <v>15.98751</v>
      </c>
      <c r="I42" s="8">
        <v>22.762439999999998</v>
      </c>
      <c r="J42" s="8">
        <v>16.884130000000003</v>
      </c>
      <c r="K42" s="8">
        <v>-18.579159999999998</v>
      </c>
      <c r="L42" s="8">
        <v>0.76658000000000004</v>
      </c>
      <c r="M42" s="8">
        <v>15.05968</v>
      </c>
      <c r="N42" s="8">
        <v>18.966650000000001</v>
      </c>
      <c r="O42" s="8">
        <v>6.8135300000000001</v>
      </c>
      <c r="P42" s="8">
        <v>10.48025</v>
      </c>
      <c r="Q42" s="8">
        <v>-4.4347899999999996</v>
      </c>
      <c r="R42" s="8">
        <v>13.546040000000001</v>
      </c>
      <c r="S42" s="8">
        <v>14.374000000000001</v>
      </c>
      <c r="T42" s="8">
        <v>20.312279999999998</v>
      </c>
      <c r="U42" s="8">
        <v>24.09412</v>
      </c>
      <c r="V42" s="8">
        <v>17.2925</v>
      </c>
      <c r="W42" s="8">
        <v>26.04485</v>
      </c>
      <c r="X42" s="8">
        <v>20.55932</v>
      </c>
      <c r="Y42" s="8">
        <v>-2.9233899999999999</v>
      </c>
      <c r="Z42" s="8">
        <v>20.669799999999999</v>
      </c>
      <c r="AA42" s="8">
        <v>13.049940000000001</v>
      </c>
      <c r="AB42" s="8">
        <v>22.04082</v>
      </c>
      <c r="AC42" s="8">
        <v>10.49208</v>
      </c>
      <c r="AD42" s="8">
        <v>8.221705</v>
      </c>
      <c r="AE42" s="8">
        <v>-6.3989399999999996</v>
      </c>
      <c r="AF42" s="8">
        <v>35.158190000000005</v>
      </c>
      <c r="AG42" s="8">
        <v>30.619150000000001</v>
      </c>
      <c r="AH42" s="8">
        <v>51.445999999999998</v>
      </c>
      <c r="AI42" s="8"/>
      <c r="AJ42" s="8"/>
      <c r="AK42" s="8"/>
      <c r="AL42" s="8"/>
      <c r="AM42" s="8"/>
    </row>
    <row r="43" spans="1:39" ht="15" x14ac:dyDescent="0.25">
      <c r="A43" s="234">
        <f>YampaRiverInflow.TotalOutflow!A43</f>
        <v>46539</v>
      </c>
      <c r="B43" s="215"/>
      <c r="C43" s="207">
        <v>12.15</v>
      </c>
      <c r="D43" s="219">
        <v>12.15</v>
      </c>
      <c r="E43" s="8">
        <v>149.01420000000002</v>
      </c>
      <c r="F43" s="8">
        <v>25.634610000000002</v>
      </c>
      <c r="G43" s="8">
        <v>16.579849999999997</v>
      </c>
      <c r="H43" s="8">
        <v>17.054269999999999</v>
      </c>
      <c r="I43" s="8">
        <v>19.0702</v>
      </c>
      <c r="J43" s="8">
        <v>13.2582</v>
      </c>
      <c r="K43" s="8">
        <v>34.340009999999999</v>
      </c>
      <c r="L43" s="8">
        <v>31.23612</v>
      </c>
      <c r="M43" s="8">
        <v>9.42577</v>
      </c>
      <c r="N43" s="8">
        <v>11.861139999999999</v>
      </c>
      <c r="O43" s="8">
        <v>3.2528800000000002</v>
      </c>
      <c r="P43" s="8">
        <v>10.676410000000001</v>
      </c>
      <c r="Q43" s="8">
        <v>-12.562700000000001</v>
      </c>
      <c r="R43" s="8">
        <v>10.9498</v>
      </c>
      <c r="S43" s="8">
        <v>4.9075899999999999</v>
      </c>
      <c r="T43" s="8">
        <v>20.479099999999999</v>
      </c>
      <c r="U43" s="8">
        <v>23.339099999999998</v>
      </c>
      <c r="V43" s="8">
        <v>14.779639999999999</v>
      </c>
      <c r="W43" s="8">
        <v>10.374750000000001</v>
      </c>
      <c r="X43" s="8">
        <v>15.253579999999999</v>
      </c>
      <c r="Y43" s="8">
        <v>10.87237</v>
      </c>
      <c r="Z43" s="8">
        <v>19.39621</v>
      </c>
      <c r="AA43" s="8">
        <v>18.288060000000002</v>
      </c>
      <c r="AB43" s="8">
        <v>0.1727841</v>
      </c>
      <c r="AC43" s="8">
        <v>6.1307309999999999</v>
      </c>
      <c r="AD43" s="8">
        <v>10.9467</v>
      </c>
      <c r="AE43" s="8">
        <v>-4.7618999999999998</v>
      </c>
      <c r="AF43" s="8">
        <v>38.329680000000003</v>
      </c>
      <c r="AG43" s="8">
        <v>17.90776</v>
      </c>
      <c r="AH43" s="8">
        <v>23.242540000000002</v>
      </c>
      <c r="AI43" s="8"/>
      <c r="AJ43" s="8"/>
      <c r="AK43" s="8"/>
      <c r="AL43" s="8"/>
      <c r="AM43" s="8"/>
    </row>
    <row r="44" spans="1:39" ht="15" x14ac:dyDescent="0.25">
      <c r="A44" s="234">
        <f>YampaRiverInflow.TotalOutflow!A44</f>
        <v>46569</v>
      </c>
      <c r="B44" s="215"/>
      <c r="C44" s="207">
        <v>16.277999999999999</v>
      </c>
      <c r="D44" s="219">
        <v>16.277999999999999</v>
      </c>
      <c r="E44" s="8">
        <v>161.9752</v>
      </c>
      <c r="F44" s="8">
        <v>38.31944</v>
      </c>
      <c r="G44" s="8">
        <v>19.69941</v>
      </c>
      <c r="H44" s="8">
        <v>17.99015</v>
      </c>
      <c r="I44" s="8">
        <v>13.171860000000001</v>
      </c>
      <c r="J44" s="8">
        <v>40.615339999999996</v>
      </c>
      <c r="K44" s="8">
        <v>26.544730000000001</v>
      </c>
      <c r="L44" s="8">
        <v>25.423359999999999</v>
      </c>
      <c r="M44" s="8">
        <v>13.888549999999999</v>
      </c>
      <c r="N44" s="8">
        <v>15.145760000000001</v>
      </c>
      <c r="O44" s="8">
        <v>6.6023500000000004</v>
      </c>
      <c r="P44" s="8">
        <v>10.07929</v>
      </c>
      <c r="Q44" s="8">
        <v>4.5085600000000001</v>
      </c>
      <c r="R44" s="8">
        <v>26.234180000000002</v>
      </c>
      <c r="S44" s="8">
        <v>12.146379999999999</v>
      </c>
      <c r="T44" s="8">
        <v>17.390999999999998</v>
      </c>
      <c r="U44" s="8">
        <v>17.51343</v>
      </c>
      <c r="V44" s="8">
        <v>34.483599999999996</v>
      </c>
      <c r="W44" s="8">
        <v>45.963620000000006</v>
      </c>
      <c r="X44" s="8">
        <v>28.082819999999998</v>
      </c>
      <c r="Y44" s="8">
        <v>19.215400000000002</v>
      </c>
      <c r="Z44" s="8">
        <v>17.710519999999999</v>
      </c>
      <c r="AA44" s="8">
        <v>20.118539999999999</v>
      </c>
      <c r="AB44" s="8">
        <v>18.059009999999997</v>
      </c>
      <c r="AC44" s="8">
        <v>20.378209999999999</v>
      </c>
      <c r="AD44" s="8">
        <v>15.53816</v>
      </c>
      <c r="AE44" s="8">
        <v>2.6186829999999999</v>
      </c>
      <c r="AF44" s="8">
        <v>37.980930000000001</v>
      </c>
      <c r="AG44" s="8">
        <v>46.885179999999998</v>
      </c>
      <c r="AH44" s="8">
        <v>38.639189999999999</v>
      </c>
      <c r="AI44" s="8"/>
      <c r="AJ44" s="8"/>
      <c r="AK44" s="8"/>
      <c r="AL44" s="8"/>
      <c r="AM44" s="8"/>
    </row>
    <row r="45" spans="1:39" ht="15" x14ac:dyDescent="0.25">
      <c r="A45" s="234">
        <f>YampaRiverInflow.TotalOutflow!A45</f>
        <v>46600</v>
      </c>
      <c r="B45" s="215"/>
      <c r="C45" s="207">
        <v>18.86</v>
      </c>
      <c r="D45" s="219">
        <v>18.86</v>
      </c>
      <c r="E45" s="8">
        <v>39.051919999999996</v>
      </c>
      <c r="F45" s="8">
        <v>28.86665</v>
      </c>
      <c r="G45" s="8">
        <v>22.441749999999999</v>
      </c>
      <c r="H45" s="8">
        <v>26.15324</v>
      </c>
      <c r="I45" s="8">
        <v>32.817900000000002</v>
      </c>
      <c r="J45" s="8">
        <v>21.52835</v>
      </c>
      <c r="K45" s="8">
        <v>35.833640000000003</v>
      </c>
      <c r="L45" s="8">
        <v>31.181180000000001</v>
      </c>
      <c r="M45" s="8">
        <v>15.6302</v>
      </c>
      <c r="N45" s="8">
        <v>23.108509999999999</v>
      </c>
      <c r="O45" s="8">
        <v>11.401249999999999</v>
      </c>
      <c r="P45" s="8">
        <v>31.261939999999999</v>
      </c>
      <c r="Q45" s="8">
        <v>3.6801999999999997</v>
      </c>
      <c r="R45" s="8">
        <v>14.693910000000001</v>
      </c>
      <c r="S45" s="8">
        <v>25.271129999999999</v>
      </c>
      <c r="T45" s="8">
        <v>24.69454</v>
      </c>
      <c r="U45" s="8">
        <v>21.273709999999998</v>
      </c>
      <c r="V45" s="8">
        <v>24.753779999999999</v>
      </c>
      <c r="W45" s="8">
        <v>25.619619999999998</v>
      </c>
      <c r="X45" s="8">
        <v>36.973279999999995</v>
      </c>
      <c r="Y45" s="8">
        <v>26.050840000000001</v>
      </c>
      <c r="Z45" s="8">
        <v>15.60383</v>
      </c>
      <c r="AA45" s="8">
        <v>22.495830000000002</v>
      </c>
      <c r="AB45" s="8">
        <v>11.813360000000001</v>
      </c>
      <c r="AC45" s="8">
        <v>21.487629999999999</v>
      </c>
      <c r="AD45" s="8">
        <v>15.17426</v>
      </c>
      <c r="AE45" s="8">
        <v>1.5523019999999998</v>
      </c>
      <c r="AF45" s="8">
        <v>45.93045</v>
      </c>
      <c r="AG45" s="8">
        <v>51.271099999999997</v>
      </c>
      <c r="AH45" s="8">
        <v>50.55104</v>
      </c>
      <c r="AI45" s="8"/>
      <c r="AJ45" s="8"/>
      <c r="AK45" s="8"/>
      <c r="AL45" s="8"/>
      <c r="AM45" s="8"/>
    </row>
    <row r="46" spans="1:39" ht="15" x14ac:dyDescent="0.25">
      <c r="A46" s="234">
        <f>YampaRiverInflow.TotalOutflow!A46</f>
        <v>46631</v>
      </c>
      <c r="B46" s="215"/>
      <c r="C46" s="207">
        <v>12.326000000000001</v>
      </c>
      <c r="D46" s="219">
        <v>12.326000000000001</v>
      </c>
      <c r="E46" s="8">
        <v>28.125509999999998</v>
      </c>
      <c r="F46" s="8">
        <v>31.235990000000001</v>
      </c>
      <c r="G46" s="8">
        <v>22.33502</v>
      </c>
      <c r="H46" s="8">
        <v>48.394019999999998</v>
      </c>
      <c r="I46" s="8">
        <v>28.478590000000001</v>
      </c>
      <c r="J46" s="8">
        <v>11.490879999999999</v>
      </c>
      <c r="K46" s="8">
        <v>18.042580000000001</v>
      </c>
      <c r="L46" s="8">
        <v>23.867799999999999</v>
      </c>
      <c r="M46" s="8">
        <v>14.97372</v>
      </c>
      <c r="N46" s="8">
        <v>17.04288</v>
      </c>
      <c r="O46" s="8">
        <v>23.401450000000001</v>
      </c>
      <c r="P46" s="8">
        <v>6.1058300000000001</v>
      </c>
      <c r="Q46" s="8">
        <v>5.0821000000000005</v>
      </c>
      <c r="R46" s="8">
        <v>18.601369999999999</v>
      </c>
      <c r="S46" s="8">
        <v>14.47564</v>
      </c>
      <c r="T46" s="8">
        <v>21.351419999999997</v>
      </c>
      <c r="U46" s="8">
        <v>17.48638</v>
      </c>
      <c r="V46" s="8">
        <v>30.457650000000001</v>
      </c>
      <c r="W46" s="8">
        <v>31.318210000000001</v>
      </c>
      <c r="X46" s="8">
        <v>23.158259999999999</v>
      </c>
      <c r="Y46" s="8">
        <v>13.249139999999999</v>
      </c>
      <c r="Z46" s="8">
        <v>19.108810000000002</v>
      </c>
      <c r="AA46" s="8">
        <v>13.42262</v>
      </c>
      <c r="AB46" s="8">
        <v>16.063879999999997</v>
      </c>
      <c r="AC46" s="8">
        <v>9.2318680000000004</v>
      </c>
      <c r="AD46" s="8">
        <v>25.419049999999999</v>
      </c>
      <c r="AE46" s="8">
        <v>3.7183029999999997</v>
      </c>
      <c r="AF46" s="8">
        <v>44.919650000000004</v>
      </c>
      <c r="AG46" s="8">
        <v>38.738219999999998</v>
      </c>
      <c r="AH46" s="8">
        <v>36.226120000000002</v>
      </c>
      <c r="AI46" s="8"/>
      <c r="AJ46" s="8"/>
      <c r="AK46" s="8"/>
      <c r="AL46" s="8"/>
      <c r="AM46" s="8"/>
    </row>
    <row r="47" spans="1:39" ht="15" x14ac:dyDescent="0.25">
      <c r="A47" s="234">
        <f>YampaRiverInflow.TotalOutflow!A47</f>
        <v>46661</v>
      </c>
      <c r="B47" s="215"/>
      <c r="C47" s="207">
        <v>20.091999999999999</v>
      </c>
      <c r="D47" s="219">
        <v>20.091999999999999</v>
      </c>
      <c r="E47" s="8">
        <v>33.972290000000001</v>
      </c>
      <c r="F47" s="8">
        <v>22.088529999999999</v>
      </c>
      <c r="G47" s="8">
        <v>19.114159999999998</v>
      </c>
      <c r="H47" s="8">
        <v>8.2817099999999986</v>
      </c>
      <c r="I47" s="8">
        <v>40.549999999999997</v>
      </c>
      <c r="J47" s="8">
        <v>-13.924200000000001</v>
      </c>
      <c r="K47" s="8">
        <v>25.10202</v>
      </c>
      <c r="L47" s="8">
        <v>12.98898</v>
      </c>
      <c r="M47" s="8">
        <v>27.75198</v>
      </c>
      <c r="N47" s="8">
        <v>9.3924799999999991</v>
      </c>
      <c r="O47" s="8">
        <v>43.769359999999999</v>
      </c>
      <c r="P47" s="8">
        <v>22.534610000000001</v>
      </c>
      <c r="Q47" s="8">
        <v>16.070049999999998</v>
      </c>
      <c r="R47" s="8">
        <v>21.862349999999999</v>
      </c>
      <c r="S47" s="8">
        <v>21.155540000000002</v>
      </c>
      <c r="T47" s="8">
        <v>17.678609999999999</v>
      </c>
      <c r="U47" s="8">
        <v>24.983849999999997</v>
      </c>
      <c r="V47" s="8">
        <v>30.878040000000002</v>
      </c>
      <c r="W47" s="8">
        <v>34.297699999999999</v>
      </c>
      <c r="X47" s="8">
        <v>18.70016</v>
      </c>
      <c r="Y47" s="8">
        <v>16.06213</v>
      </c>
      <c r="Z47" s="8">
        <v>34.16733</v>
      </c>
      <c r="AA47" s="8">
        <v>35.623899999999999</v>
      </c>
      <c r="AB47" s="8">
        <v>8.9423110000000001</v>
      </c>
      <c r="AC47" s="8">
        <v>22.663040000000002</v>
      </c>
      <c r="AD47" s="8">
        <v>18.12434</v>
      </c>
      <c r="AE47" s="8">
        <v>20.913310000000003</v>
      </c>
      <c r="AF47" s="8">
        <v>34.431249999999999</v>
      </c>
      <c r="AG47" s="8">
        <v>38.233789999999999</v>
      </c>
      <c r="AH47" s="8">
        <v>25.995049999999999</v>
      </c>
      <c r="AI47" s="8"/>
      <c r="AJ47" s="8"/>
      <c r="AK47" s="8"/>
      <c r="AL47" s="8"/>
      <c r="AM47" s="8"/>
    </row>
    <row r="48" spans="1:39" ht="15" x14ac:dyDescent="0.25">
      <c r="A48" s="234">
        <f>YampaRiverInflow.TotalOutflow!A48</f>
        <v>46692</v>
      </c>
      <c r="B48" s="215"/>
      <c r="C48" s="207">
        <v>15.58</v>
      </c>
      <c r="D48" s="219">
        <v>15.58</v>
      </c>
      <c r="E48" s="8">
        <v>32.303910000000002</v>
      </c>
      <c r="F48" s="8">
        <v>27.994340000000001</v>
      </c>
      <c r="G48" s="8">
        <v>18.408459999999998</v>
      </c>
      <c r="H48" s="8">
        <v>27.646930000000001</v>
      </c>
      <c r="I48" s="8">
        <v>13.904860000000001</v>
      </c>
      <c r="J48" s="8">
        <v>20.08203</v>
      </c>
      <c r="K48" s="8">
        <v>-4.2350600000000007</v>
      </c>
      <c r="L48" s="8">
        <v>5.5237799999999995</v>
      </c>
      <c r="M48" s="8">
        <v>13.936260000000001</v>
      </c>
      <c r="N48" s="8">
        <v>18.488499999999998</v>
      </c>
      <c r="O48" s="8">
        <v>53.005609999999997</v>
      </c>
      <c r="P48" s="8">
        <v>26.384319999999999</v>
      </c>
      <c r="Q48" s="8">
        <v>7.4658100000000003</v>
      </c>
      <c r="R48" s="8">
        <v>17.107009999999999</v>
      </c>
      <c r="S48" s="8">
        <v>28.95552</v>
      </c>
      <c r="T48" s="8">
        <v>31.72842</v>
      </c>
      <c r="U48" s="8">
        <v>37.927500000000002</v>
      </c>
      <c r="V48" s="8">
        <v>37.545540000000003</v>
      </c>
      <c r="W48" s="8">
        <v>26.962349999999997</v>
      </c>
      <c r="X48" s="8">
        <v>24.636060000000001</v>
      </c>
      <c r="Y48" s="8">
        <v>9.1373110000000004</v>
      </c>
      <c r="Z48" s="8">
        <v>11.013590000000001</v>
      </c>
      <c r="AA48" s="8">
        <v>20.70234</v>
      </c>
      <c r="AB48" s="8">
        <v>12.13466</v>
      </c>
      <c r="AC48" s="8">
        <v>16.070899999999998</v>
      </c>
      <c r="AD48" s="8">
        <v>21.472249999999999</v>
      </c>
      <c r="AE48" s="8">
        <v>19.997520000000002</v>
      </c>
      <c r="AF48" s="8">
        <v>35.786089999999994</v>
      </c>
      <c r="AG48" s="8">
        <v>28.035019999999999</v>
      </c>
      <c r="AH48" s="8">
        <v>16.97213</v>
      </c>
      <c r="AI48" s="8"/>
      <c r="AJ48" s="8"/>
      <c r="AK48" s="8"/>
      <c r="AL48" s="8"/>
      <c r="AM48" s="8"/>
    </row>
    <row r="49" spans="1:1005" ht="15" x14ac:dyDescent="0.25">
      <c r="A49" s="234">
        <f>YampaRiverInflow.TotalOutflow!A49</f>
        <v>46722</v>
      </c>
      <c r="B49" s="215"/>
      <c r="C49" s="207">
        <v>14.537000000000001</v>
      </c>
      <c r="D49" s="219">
        <v>14.537000000000001</v>
      </c>
      <c r="E49" s="8">
        <v>42.93092</v>
      </c>
      <c r="F49" s="8">
        <v>16.8964</v>
      </c>
      <c r="G49" s="8">
        <v>5.2648799999999998</v>
      </c>
      <c r="H49" s="8">
        <v>14.9133</v>
      </c>
      <c r="I49" s="8">
        <v>20.716919999999998</v>
      </c>
      <c r="J49" s="8">
        <v>34.09957</v>
      </c>
      <c r="K49" s="8">
        <v>30.479970000000002</v>
      </c>
      <c r="L49" s="8">
        <v>17.71199</v>
      </c>
      <c r="M49" s="8">
        <v>14.28424</v>
      </c>
      <c r="N49" s="8">
        <v>19.058679999999999</v>
      </c>
      <c r="O49" s="8">
        <v>32.092640000000003</v>
      </c>
      <c r="P49" s="8">
        <v>31.069230000000001</v>
      </c>
      <c r="Q49" s="8">
        <v>-1.1337300000000001</v>
      </c>
      <c r="R49" s="8">
        <v>19.942029999999999</v>
      </c>
      <c r="S49" s="8">
        <v>24.682869999999998</v>
      </c>
      <c r="T49" s="8">
        <v>26.541930000000001</v>
      </c>
      <c r="U49" s="8">
        <v>32.755090000000003</v>
      </c>
      <c r="V49" s="8">
        <v>27.805679999999999</v>
      </c>
      <c r="W49" s="8">
        <v>21.076700000000002</v>
      </c>
      <c r="X49" s="8">
        <v>7.0595299999999996</v>
      </c>
      <c r="Y49" s="8">
        <v>18.49559</v>
      </c>
      <c r="Z49" s="8">
        <v>21.64105</v>
      </c>
      <c r="AA49" s="8">
        <v>26.011500000000002</v>
      </c>
      <c r="AB49" s="8">
        <v>17.06305</v>
      </c>
      <c r="AC49" s="8">
        <v>26.540560000000003</v>
      </c>
      <c r="AD49" s="8">
        <v>19.891179999999999</v>
      </c>
      <c r="AE49" s="8">
        <v>8.7936929999999993</v>
      </c>
      <c r="AF49" s="8">
        <v>28.205020000000001</v>
      </c>
      <c r="AG49" s="8">
        <v>40.244050000000001</v>
      </c>
      <c r="AH49" s="8">
        <v>27.56195</v>
      </c>
      <c r="AI49" s="8"/>
      <c r="AJ49" s="8"/>
      <c r="AK49" s="8"/>
      <c r="AL49" s="8"/>
      <c r="AM49" s="8"/>
    </row>
    <row r="50" spans="1:1005" ht="15" x14ac:dyDescent="0.25">
      <c r="A50" s="234">
        <f>YampaRiverInflow.TotalOutflow!A50</f>
        <v>46753</v>
      </c>
      <c r="B50" s="215"/>
      <c r="C50" s="207">
        <v>9.4809999999999999</v>
      </c>
      <c r="D50" s="219">
        <v>9.4809999999999999</v>
      </c>
      <c r="E50" s="8">
        <v>30.74776</v>
      </c>
      <c r="F50" s="8">
        <v>9.8134800000000002</v>
      </c>
      <c r="G50" s="8">
        <v>-4.5364899999999997</v>
      </c>
      <c r="H50" s="8">
        <v>13.92507</v>
      </c>
      <c r="I50" s="8">
        <v>62.106730000000006</v>
      </c>
      <c r="J50" s="8">
        <v>30.139110000000002</v>
      </c>
      <c r="K50" s="8">
        <v>34.121430000000004</v>
      </c>
      <c r="L50" s="8">
        <v>0.29199999999999998</v>
      </c>
      <c r="M50" s="8">
        <v>8.3659300000000005</v>
      </c>
      <c r="N50" s="8">
        <v>7.2980700000000001</v>
      </c>
      <c r="O50" s="8">
        <v>137.14750000000001</v>
      </c>
      <c r="P50" s="8">
        <v>5.1085200000000004</v>
      </c>
      <c r="Q50" s="8">
        <v>9.6737900000000003</v>
      </c>
      <c r="R50" s="8">
        <v>13.99601</v>
      </c>
      <c r="S50" s="8">
        <v>3.7156899999999999</v>
      </c>
      <c r="T50" s="8">
        <v>41.649769999999997</v>
      </c>
      <c r="U50" s="8">
        <v>7.6267299999999993</v>
      </c>
      <c r="V50" s="8">
        <v>11.469899999999999</v>
      </c>
      <c r="W50" s="8">
        <v>17.2136</v>
      </c>
      <c r="X50" s="8">
        <v>12.56814</v>
      </c>
      <c r="Y50" s="8">
        <v>17.381460000000001</v>
      </c>
      <c r="Z50" s="8">
        <v>26.231240000000003</v>
      </c>
      <c r="AA50" s="8">
        <v>33.2042</v>
      </c>
      <c r="AB50" s="8">
        <v>2.9696009999999999</v>
      </c>
      <c r="AC50" s="8">
        <v>19.397919999999999</v>
      </c>
      <c r="AD50" s="8">
        <v>1.1771969999999998</v>
      </c>
      <c r="AE50" s="8">
        <v>30.506990000000002</v>
      </c>
      <c r="AF50" s="8">
        <v>18.1145</v>
      </c>
      <c r="AG50" s="8">
        <v>101.17739999999999</v>
      </c>
      <c r="AH50" s="8">
        <v>19.38391</v>
      </c>
      <c r="AI50" s="8"/>
      <c r="AJ50" s="8"/>
      <c r="AK50" s="8"/>
      <c r="AL50" s="8"/>
      <c r="AM50" s="8"/>
    </row>
    <row r="51" spans="1:1005" ht="15" x14ac:dyDescent="0.25">
      <c r="A51" s="234">
        <f>YampaRiverInflow.TotalOutflow!A51</f>
        <v>46784</v>
      </c>
      <c r="B51" s="215"/>
      <c r="C51" s="207">
        <v>3.948</v>
      </c>
      <c r="D51" s="219">
        <v>3.948</v>
      </c>
      <c r="E51" s="8">
        <v>85.662350000000004</v>
      </c>
      <c r="F51" s="8">
        <v>11.232760000000001</v>
      </c>
      <c r="G51" s="8">
        <v>13.169319999999999</v>
      </c>
      <c r="H51" s="8">
        <v>35.386319999999998</v>
      </c>
      <c r="I51" s="8">
        <v>17.077069999999999</v>
      </c>
      <c r="J51" s="8">
        <v>13.379719999999999</v>
      </c>
      <c r="K51" s="8">
        <v>16.086819999999999</v>
      </c>
      <c r="L51" s="8">
        <v>-0.86568000000000001</v>
      </c>
      <c r="M51" s="8">
        <v>23.462679999999999</v>
      </c>
      <c r="N51" s="8">
        <v>14.080209999999999</v>
      </c>
      <c r="O51" s="8">
        <v>174.5822</v>
      </c>
      <c r="P51" s="8">
        <v>11.06955</v>
      </c>
      <c r="Q51" s="8">
        <v>-5.6684799999999997</v>
      </c>
      <c r="R51" s="8">
        <v>3.0183800000000001</v>
      </c>
      <c r="S51" s="8">
        <v>14.69007</v>
      </c>
      <c r="T51" s="8">
        <v>8.8202999999999996</v>
      </c>
      <c r="U51" s="8">
        <v>14.744759999999999</v>
      </c>
      <c r="V51" s="8">
        <v>10.63569</v>
      </c>
      <c r="W51" s="8">
        <v>3.61049</v>
      </c>
      <c r="X51" s="8">
        <v>19.49475</v>
      </c>
      <c r="Y51" s="8">
        <v>9.0798199999999998</v>
      </c>
      <c r="Z51" s="8">
        <v>9.4230560000000008</v>
      </c>
      <c r="AA51" s="8">
        <v>14.433450000000001</v>
      </c>
      <c r="AB51" s="8">
        <v>2.5804749999999999</v>
      </c>
      <c r="AC51" s="8">
        <v>12.939129999999999</v>
      </c>
      <c r="AD51" s="8">
        <v>-3.2752500000000002</v>
      </c>
      <c r="AE51" s="8">
        <v>44.287480000000002</v>
      </c>
      <c r="AF51" s="8">
        <v>29.243689999999997</v>
      </c>
      <c r="AG51" s="8">
        <v>221.90360000000001</v>
      </c>
      <c r="AH51" s="8">
        <v>10.26454</v>
      </c>
      <c r="AI51" s="8"/>
      <c r="AJ51" s="8"/>
      <c r="AK51" s="8"/>
      <c r="AL51" s="8"/>
      <c r="AM51" s="8"/>
    </row>
    <row r="52" spans="1:1005" ht="15" x14ac:dyDescent="0.25">
      <c r="A52" s="234">
        <f>YampaRiverInflow.TotalOutflow!A52</f>
        <v>46813</v>
      </c>
      <c r="B52" s="215"/>
      <c r="C52" s="207">
        <v>10.609</v>
      </c>
      <c r="D52" s="219">
        <v>10.609</v>
      </c>
      <c r="E52" s="8">
        <v>99.089590000000001</v>
      </c>
      <c r="F52" s="8">
        <v>0.26749000000000001</v>
      </c>
      <c r="G52" s="8">
        <v>21.557400000000001</v>
      </c>
      <c r="H52" s="8">
        <v>29.812529999999999</v>
      </c>
      <c r="I52" s="8">
        <v>17.33398</v>
      </c>
      <c r="J52" s="8">
        <v>4.5499399999999994</v>
      </c>
      <c r="K52" s="8">
        <v>29.456400000000002</v>
      </c>
      <c r="L52" s="8">
        <v>7.59199</v>
      </c>
      <c r="M52" s="8">
        <v>0.58572999999999997</v>
      </c>
      <c r="N52" s="8">
        <v>5.9264799999999997</v>
      </c>
      <c r="O52" s="8">
        <v>168.7243</v>
      </c>
      <c r="P52" s="8">
        <v>24.415849999999999</v>
      </c>
      <c r="Q52" s="8">
        <v>16.08663</v>
      </c>
      <c r="R52" s="8">
        <v>3.1996100000000003</v>
      </c>
      <c r="S52" s="8">
        <v>10.91578</v>
      </c>
      <c r="T52" s="8">
        <v>55.120930000000001</v>
      </c>
      <c r="U52" s="8">
        <v>5.3349099999999998</v>
      </c>
      <c r="V52" s="8">
        <v>8.3023799999999994</v>
      </c>
      <c r="W52" s="8">
        <v>7.6192200000000003</v>
      </c>
      <c r="X52" s="8">
        <v>-3.1343100000000002</v>
      </c>
      <c r="Y52" s="8">
        <v>2.8256300000000003</v>
      </c>
      <c r="Z52" s="8">
        <v>17.701610000000002</v>
      </c>
      <c r="AA52" s="8">
        <v>10.766690000000001</v>
      </c>
      <c r="AB52" s="8">
        <v>-2.6526999999999998</v>
      </c>
      <c r="AC52" s="8">
        <v>-4.7138400000000003</v>
      </c>
      <c r="AD52" s="8">
        <v>14.927820000000001</v>
      </c>
      <c r="AE52" s="8">
        <v>37.971170000000001</v>
      </c>
      <c r="AF52" s="8">
        <v>61.31456</v>
      </c>
      <c r="AG52" s="8">
        <v>316.43129999999996</v>
      </c>
      <c r="AH52" s="8">
        <v>30.523220000000002</v>
      </c>
      <c r="AI52" s="8"/>
      <c r="AJ52" s="8"/>
      <c r="AK52" s="8"/>
      <c r="AL52" s="8"/>
      <c r="AM52" s="8"/>
    </row>
    <row r="53" spans="1:1005" ht="15" x14ac:dyDescent="0.25">
      <c r="A53" s="234">
        <f>YampaRiverInflow.TotalOutflow!A53</f>
        <v>46844</v>
      </c>
      <c r="B53" s="215"/>
      <c r="C53" s="207">
        <v>18.343</v>
      </c>
      <c r="D53" s="219">
        <v>18.343</v>
      </c>
      <c r="E53" s="8">
        <v>16.01717</v>
      </c>
      <c r="F53" s="8">
        <v>14.181340000000001</v>
      </c>
      <c r="G53" s="8">
        <v>10.90859</v>
      </c>
      <c r="H53" s="8">
        <v>31.157610000000002</v>
      </c>
      <c r="I53" s="8">
        <v>9.207790000000001</v>
      </c>
      <c r="J53" s="8">
        <v>-60.225830000000002</v>
      </c>
      <c r="K53" s="8">
        <v>53.373489999999997</v>
      </c>
      <c r="L53" s="8">
        <v>10.18976</v>
      </c>
      <c r="M53" s="8">
        <v>22.325830000000003</v>
      </c>
      <c r="N53" s="8">
        <v>12.528739999999999</v>
      </c>
      <c r="O53" s="8">
        <v>16.69754</v>
      </c>
      <c r="P53" s="8">
        <v>14.457510000000001</v>
      </c>
      <c r="Q53" s="8">
        <v>15.693350000000001</v>
      </c>
      <c r="R53" s="8">
        <v>12.19009</v>
      </c>
      <c r="S53" s="8">
        <v>15.191180000000001</v>
      </c>
      <c r="T53" s="8">
        <v>34.110879999999995</v>
      </c>
      <c r="U53" s="8">
        <v>18.928849999999997</v>
      </c>
      <c r="V53" s="8">
        <v>23.699870000000001</v>
      </c>
      <c r="W53" s="8">
        <v>14.320200000000002</v>
      </c>
      <c r="X53" s="8">
        <v>23.981200000000001</v>
      </c>
      <c r="Y53" s="8">
        <v>12.70073</v>
      </c>
      <c r="Z53" s="8">
        <v>17.83746</v>
      </c>
      <c r="AA53" s="8">
        <v>12.692639999999999</v>
      </c>
      <c r="AB53" s="8">
        <v>-8.0273199999999996</v>
      </c>
      <c r="AC53" s="8">
        <v>5.617337</v>
      </c>
      <c r="AD53" s="8">
        <v>29.066040000000001</v>
      </c>
      <c r="AE53" s="8">
        <v>68.50724000000001</v>
      </c>
      <c r="AF53" s="8">
        <v>34.07152</v>
      </c>
      <c r="AG53" s="8">
        <v>40.68047</v>
      </c>
      <c r="AH53" s="8">
        <v>13.75267</v>
      </c>
      <c r="AI53" s="8"/>
      <c r="AJ53" s="8"/>
      <c r="AK53" s="8"/>
      <c r="AL53" s="8"/>
      <c r="AM53" s="8"/>
    </row>
    <row r="54" spans="1:1005" ht="15" x14ac:dyDescent="0.25">
      <c r="A54" s="234">
        <f>YampaRiverInflow.TotalOutflow!A54</f>
        <v>46874</v>
      </c>
      <c r="B54" s="215"/>
      <c r="C54" s="207">
        <v>7.8170000000000002</v>
      </c>
      <c r="D54" s="219">
        <v>7.8170000000000002</v>
      </c>
      <c r="E54" s="8">
        <v>31.464639999999999</v>
      </c>
      <c r="F54" s="8">
        <v>16.225469999999998</v>
      </c>
      <c r="G54" s="8">
        <v>15.98751</v>
      </c>
      <c r="H54" s="8">
        <v>22.762439999999998</v>
      </c>
      <c r="I54" s="8">
        <v>16.884130000000003</v>
      </c>
      <c r="J54" s="8">
        <v>-18.579159999999998</v>
      </c>
      <c r="K54" s="8">
        <v>0.76658000000000004</v>
      </c>
      <c r="L54" s="8">
        <v>15.05968</v>
      </c>
      <c r="M54" s="8">
        <v>18.966650000000001</v>
      </c>
      <c r="N54" s="8">
        <v>6.8135300000000001</v>
      </c>
      <c r="O54" s="8">
        <v>10.48025</v>
      </c>
      <c r="P54" s="8">
        <v>-4.4347899999999996</v>
      </c>
      <c r="Q54" s="8">
        <v>13.546040000000001</v>
      </c>
      <c r="R54" s="8">
        <v>14.374000000000001</v>
      </c>
      <c r="S54" s="8">
        <v>20.312279999999998</v>
      </c>
      <c r="T54" s="8">
        <v>24.09412</v>
      </c>
      <c r="U54" s="8">
        <v>17.2925</v>
      </c>
      <c r="V54" s="8">
        <v>26.04485</v>
      </c>
      <c r="W54" s="8">
        <v>20.55932</v>
      </c>
      <c r="X54" s="8">
        <v>-2.9233899999999999</v>
      </c>
      <c r="Y54" s="8">
        <v>20.669799999999999</v>
      </c>
      <c r="Z54" s="8">
        <v>13.049940000000001</v>
      </c>
      <c r="AA54" s="8">
        <v>22.04082</v>
      </c>
      <c r="AB54" s="8">
        <v>10.49208</v>
      </c>
      <c r="AC54" s="8">
        <v>8.221705</v>
      </c>
      <c r="AD54" s="8">
        <v>-6.3989399999999996</v>
      </c>
      <c r="AE54" s="8">
        <v>35.158190000000005</v>
      </c>
      <c r="AF54" s="8">
        <v>30.619150000000001</v>
      </c>
      <c r="AG54" s="8">
        <v>51.445999999999998</v>
      </c>
      <c r="AH54" s="8">
        <v>147.4316</v>
      </c>
      <c r="AI54" s="8"/>
      <c r="AJ54" s="8"/>
      <c r="AK54" s="8"/>
      <c r="AL54" s="8"/>
      <c r="AM54" s="8"/>
    </row>
    <row r="55" spans="1:1005" ht="15" x14ac:dyDescent="0.25">
      <c r="A55" s="234">
        <f>YampaRiverInflow.TotalOutflow!A55</f>
        <v>46905</v>
      </c>
      <c r="B55" s="215"/>
      <c r="C55" s="207">
        <v>12.15</v>
      </c>
      <c r="D55" s="219">
        <v>12.15</v>
      </c>
      <c r="E55" s="8">
        <v>25.634610000000002</v>
      </c>
      <c r="F55" s="8">
        <v>16.579849999999997</v>
      </c>
      <c r="G55" s="8">
        <v>17.054269999999999</v>
      </c>
      <c r="H55" s="8">
        <v>19.0702</v>
      </c>
      <c r="I55" s="8">
        <v>13.2582</v>
      </c>
      <c r="J55" s="8">
        <v>34.340009999999999</v>
      </c>
      <c r="K55" s="8">
        <v>31.23612</v>
      </c>
      <c r="L55" s="8">
        <v>9.42577</v>
      </c>
      <c r="M55" s="8">
        <v>11.861139999999999</v>
      </c>
      <c r="N55" s="8">
        <v>3.2528800000000002</v>
      </c>
      <c r="O55" s="8">
        <v>10.676410000000001</v>
      </c>
      <c r="P55" s="8">
        <v>-12.562700000000001</v>
      </c>
      <c r="Q55" s="8">
        <v>10.9498</v>
      </c>
      <c r="R55" s="8">
        <v>4.9075899999999999</v>
      </c>
      <c r="S55" s="8">
        <v>20.479099999999999</v>
      </c>
      <c r="T55" s="8">
        <v>23.339099999999998</v>
      </c>
      <c r="U55" s="8">
        <v>14.779639999999999</v>
      </c>
      <c r="V55" s="8">
        <v>10.374750000000001</v>
      </c>
      <c r="W55" s="8">
        <v>15.253579999999999</v>
      </c>
      <c r="X55" s="8">
        <v>10.87237</v>
      </c>
      <c r="Y55" s="8">
        <v>19.39621</v>
      </c>
      <c r="Z55" s="8">
        <v>18.288060000000002</v>
      </c>
      <c r="AA55" s="8">
        <v>0.1727841</v>
      </c>
      <c r="AB55" s="8">
        <v>6.1307309999999999</v>
      </c>
      <c r="AC55" s="8">
        <v>10.9467</v>
      </c>
      <c r="AD55" s="8">
        <v>-4.7618999999999998</v>
      </c>
      <c r="AE55" s="8">
        <v>38.329680000000003</v>
      </c>
      <c r="AF55" s="8">
        <v>17.90776</v>
      </c>
      <c r="AG55" s="8">
        <v>23.242540000000002</v>
      </c>
      <c r="AH55" s="8">
        <v>149.01420000000002</v>
      </c>
      <c r="AI55" s="8"/>
      <c r="AJ55" s="8"/>
      <c r="AK55" s="8"/>
      <c r="AL55" s="8"/>
      <c r="AM55" s="8"/>
    </row>
    <row r="56" spans="1:1005" ht="15" x14ac:dyDescent="0.25">
      <c r="A56" s="234">
        <f>YampaRiverInflow.TotalOutflow!A56</f>
        <v>46935</v>
      </c>
      <c r="B56" s="215"/>
      <c r="C56" s="207">
        <v>16.277999999999999</v>
      </c>
      <c r="D56" s="219">
        <v>16.277999999999999</v>
      </c>
      <c r="E56" s="8">
        <v>38.31944</v>
      </c>
      <c r="F56" s="8">
        <v>19.69941</v>
      </c>
      <c r="G56" s="8">
        <v>17.99015</v>
      </c>
      <c r="H56" s="8">
        <v>13.171860000000001</v>
      </c>
      <c r="I56" s="8">
        <v>40.615339999999996</v>
      </c>
      <c r="J56" s="8">
        <v>26.544730000000001</v>
      </c>
      <c r="K56" s="8">
        <v>25.423359999999999</v>
      </c>
      <c r="L56" s="8">
        <v>13.888549999999999</v>
      </c>
      <c r="M56" s="8">
        <v>15.145760000000001</v>
      </c>
      <c r="N56" s="8">
        <v>6.6023500000000004</v>
      </c>
      <c r="O56" s="8">
        <v>10.07929</v>
      </c>
      <c r="P56" s="8">
        <v>4.5085600000000001</v>
      </c>
      <c r="Q56" s="8">
        <v>26.234180000000002</v>
      </c>
      <c r="R56" s="8">
        <v>12.146379999999999</v>
      </c>
      <c r="S56" s="8">
        <v>17.390999999999998</v>
      </c>
      <c r="T56" s="8">
        <v>17.51343</v>
      </c>
      <c r="U56" s="8">
        <v>34.483599999999996</v>
      </c>
      <c r="V56" s="8">
        <v>45.963620000000006</v>
      </c>
      <c r="W56" s="8">
        <v>28.082819999999998</v>
      </c>
      <c r="X56" s="8">
        <v>19.215400000000002</v>
      </c>
      <c r="Y56" s="8">
        <v>17.710519999999999</v>
      </c>
      <c r="Z56" s="8">
        <v>20.118539999999999</v>
      </c>
      <c r="AA56" s="8">
        <v>18.059009999999997</v>
      </c>
      <c r="AB56" s="8">
        <v>20.378209999999999</v>
      </c>
      <c r="AC56" s="8">
        <v>15.53816</v>
      </c>
      <c r="AD56" s="8">
        <v>2.6186829999999999</v>
      </c>
      <c r="AE56" s="8">
        <v>37.980930000000001</v>
      </c>
      <c r="AF56" s="8">
        <v>46.885179999999998</v>
      </c>
      <c r="AG56" s="8">
        <v>38.639189999999999</v>
      </c>
      <c r="AH56" s="8">
        <v>161.9752</v>
      </c>
      <c r="AI56" s="8"/>
      <c r="AJ56" s="8"/>
      <c r="AK56" s="8"/>
      <c r="AL56" s="8"/>
      <c r="AM56" s="8"/>
    </row>
    <row r="57" spans="1:1005" ht="15" x14ac:dyDescent="0.25">
      <c r="A57" s="234">
        <f>YampaRiverInflow.TotalOutflow!A57</f>
        <v>46966</v>
      </c>
      <c r="B57" s="215"/>
      <c r="C57" s="207">
        <v>18.86</v>
      </c>
      <c r="D57" s="219">
        <v>18.86</v>
      </c>
      <c r="E57" s="8">
        <v>28.86665</v>
      </c>
      <c r="F57" s="8">
        <v>22.441749999999999</v>
      </c>
      <c r="G57" s="8">
        <v>26.15324</v>
      </c>
      <c r="H57" s="8">
        <v>32.817900000000002</v>
      </c>
      <c r="I57" s="8">
        <v>21.52835</v>
      </c>
      <c r="J57" s="8">
        <v>35.833640000000003</v>
      </c>
      <c r="K57" s="8">
        <v>31.181180000000001</v>
      </c>
      <c r="L57" s="8">
        <v>15.6302</v>
      </c>
      <c r="M57" s="8">
        <v>23.108509999999999</v>
      </c>
      <c r="N57" s="8">
        <v>11.401249999999999</v>
      </c>
      <c r="O57" s="8">
        <v>31.261939999999999</v>
      </c>
      <c r="P57" s="8">
        <v>3.6801999999999997</v>
      </c>
      <c r="Q57" s="8">
        <v>14.693910000000001</v>
      </c>
      <c r="R57" s="8">
        <v>25.271129999999999</v>
      </c>
      <c r="S57" s="8">
        <v>24.69454</v>
      </c>
      <c r="T57" s="8">
        <v>21.273709999999998</v>
      </c>
      <c r="U57" s="8">
        <v>24.753779999999999</v>
      </c>
      <c r="V57" s="8">
        <v>25.619619999999998</v>
      </c>
      <c r="W57" s="8">
        <v>36.973279999999995</v>
      </c>
      <c r="X57" s="8">
        <v>26.050840000000001</v>
      </c>
      <c r="Y57" s="8">
        <v>15.60383</v>
      </c>
      <c r="Z57" s="8">
        <v>22.495830000000002</v>
      </c>
      <c r="AA57" s="8">
        <v>11.813360000000001</v>
      </c>
      <c r="AB57" s="8">
        <v>21.487629999999999</v>
      </c>
      <c r="AC57" s="8">
        <v>15.17426</v>
      </c>
      <c r="AD57" s="8">
        <v>1.5523019999999998</v>
      </c>
      <c r="AE57" s="8">
        <v>45.93045</v>
      </c>
      <c r="AF57" s="8">
        <v>51.271099999999997</v>
      </c>
      <c r="AG57" s="8">
        <v>50.55104</v>
      </c>
      <c r="AH57" s="8">
        <v>39.051919999999996</v>
      </c>
      <c r="AI57" s="8"/>
      <c r="AJ57" s="8"/>
      <c r="AK57" s="8"/>
      <c r="AL57" s="8"/>
      <c r="AM57" s="8"/>
    </row>
    <row r="58" spans="1:1005" ht="15" x14ac:dyDescent="0.25">
      <c r="A58" s="234">
        <f>YampaRiverInflow.TotalOutflow!A58</f>
        <v>46997</v>
      </c>
      <c r="B58" s="215"/>
      <c r="C58" s="207">
        <v>12.326000000000001</v>
      </c>
      <c r="D58" s="219">
        <v>12.326000000000001</v>
      </c>
      <c r="E58" s="8">
        <v>31.235990000000001</v>
      </c>
      <c r="F58" s="8">
        <v>22.33502</v>
      </c>
      <c r="G58" s="8">
        <v>48.394019999999998</v>
      </c>
      <c r="H58" s="8">
        <v>28.478590000000001</v>
      </c>
      <c r="I58" s="8">
        <v>11.490879999999999</v>
      </c>
      <c r="J58" s="8">
        <v>18.042580000000001</v>
      </c>
      <c r="K58" s="8">
        <v>23.867799999999999</v>
      </c>
      <c r="L58" s="8">
        <v>14.97372</v>
      </c>
      <c r="M58" s="8">
        <v>17.04288</v>
      </c>
      <c r="N58" s="8">
        <v>23.401450000000001</v>
      </c>
      <c r="O58" s="8">
        <v>6.1058300000000001</v>
      </c>
      <c r="P58" s="8">
        <v>5.0821000000000005</v>
      </c>
      <c r="Q58" s="8">
        <v>18.601369999999999</v>
      </c>
      <c r="R58" s="8">
        <v>14.47564</v>
      </c>
      <c r="S58" s="8">
        <v>21.351419999999997</v>
      </c>
      <c r="T58" s="8">
        <v>17.48638</v>
      </c>
      <c r="U58" s="8">
        <v>30.457650000000001</v>
      </c>
      <c r="V58" s="8">
        <v>31.318210000000001</v>
      </c>
      <c r="W58" s="8">
        <v>23.158259999999999</v>
      </c>
      <c r="X58" s="8">
        <v>13.249139999999999</v>
      </c>
      <c r="Y58" s="8">
        <v>19.108810000000002</v>
      </c>
      <c r="Z58" s="8">
        <v>13.42262</v>
      </c>
      <c r="AA58" s="8">
        <v>16.063879999999997</v>
      </c>
      <c r="AB58" s="8">
        <v>9.2318680000000004</v>
      </c>
      <c r="AC58" s="8">
        <v>25.419049999999999</v>
      </c>
      <c r="AD58" s="8">
        <v>3.7183029999999997</v>
      </c>
      <c r="AE58" s="8">
        <v>44.919650000000004</v>
      </c>
      <c r="AF58" s="8">
        <v>38.738219999999998</v>
      </c>
      <c r="AG58" s="8">
        <v>36.226120000000002</v>
      </c>
      <c r="AH58" s="8">
        <v>28.125509999999998</v>
      </c>
      <c r="AI58" s="8"/>
      <c r="AJ58" s="8"/>
      <c r="AK58" s="8"/>
      <c r="AL58" s="8"/>
      <c r="AM58" s="8"/>
    </row>
    <row r="59" spans="1:1005" ht="15" x14ac:dyDescent="0.25">
      <c r="A59" s="234">
        <f>YampaRiverInflow.TotalOutflow!A59</f>
        <v>47027</v>
      </c>
      <c r="B59" s="215"/>
      <c r="C59" s="207">
        <v>20.091999999999999</v>
      </c>
      <c r="D59" s="219">
        <v>20.091999999999999</v>
      </c>
      <c r="E59" s="8">
        <v>22.088529999999999</v>
      </c>
      <c r="F59" s="8">
        <v>19.114159999999998</v>
      </c>
      <c r="G59" s="8">
        <v>8.2817099999999986</v>
      </c>
      <c r="H59" s="8">
        <v>40.549999999999997</v>
      </c>
      <c r="I59" s="8">
        <v>-13.924200000000001</v>
      </c>
      <c r="J59" s="8">
        <v>25.10202</v>
      </c>
      <c r="K59" s="8">
        <v>12.98898</v>
      </c>
      <c r="L59" s="8">
        <v>27.75198</v>
      </c>
      <c r="M59" s="8">
        <v>9.3924799999999991</v>
      </c>
      <c r="N59" s="8">
        <v>43.769359999999999</v>
      </c>
      <c r="O59" s="8">
        <v>22.534610000000001</v>
      </c>
      <c r="P59" s="8">
        <v>16.070049999999998</v>
      </c>
      <c r="Q59" s="8">
        <v>21.862349999999999</v>
      </c>
      <c r="R59" s="8">
        <v>21.155540000000002</v>
      </c>
      <c r="S59" s="8">
        <v>17.678609999999999</v>
      </c>
      <c r="T59" s="8">
        <v>24.983849999999997</v>
      </c>
      <c r="U59" s="8">
        <v>30.878040000000002</v>
      </c>
      <c r="V59" s="8">
        <v>34.297699999999999</v>
      </c>
      <c r="W59" s="8">
        <v>18.70016</v>
      </c>
      <c r="X59" s="8">
        <v>16.06213</v>
      </c>
      <c r="Y59" s="8">
        <v>34.16733</v>
      </c>
      <c r="Z59" s="8">
        <v>35.623899999999999</v>
      </c>
      <c r="AA59" s="8">
        <v>8.9423110000000001</v>
      </c>
      <c r="AB59" s="8">
        <v>22.663040000000002</v>
      </c>
      <c r="AC59" s="8">
        <v>18.12434</v>
      </c>
      <c r="AD59" s="8">
        <v>20.913310000000003</v>
      </c>
      <c r="AE59" s="8">
        <v>34.431249999999999</v>
      </c>
      <c r="AF59" s="8">
        <v>38.233789999999999</v>
      </c>
      <c r="AG59" s="8">
        <v>25.995049999999999</v>
      </c>
      <c r="AH59" s="8">
        <v>33.972290000000001</v>
      </c>
      <c r="AI59" s="8"/>
      <c r="AJ59" s="8"/>
      <c r="AK59" s="8"/>
      <c r="AL59" s="8"/>
      <c r="AM59" s="8"/>
    </row>
    <row r="60" spans="1:1005" ht="15" x14ac:dyDescent="0.25">
      <c r="A60" s="234">
        <f>YampaRiverInflow.TotalOutflow!A60</f>
        <v>47058</v>
      </c>
      <c r="B60" s="215"/>
      <c r="C60" s="207">
        <v>15.58</v>
      </c>
      <c r="D60" s="219">
        <v>15.58</v>
      </c>
      <c r="E60" s="8">
        <v>27.994340000000001</v>
      </c>
      <c r="F60" s="8">
        <v>18.408459999999998</v>
      </c>
      <c r="G60" s="8">
        <v>27.646930000000001</v>
      </c>
      <c r="H60" s="8">
        <v>13.904860000000001</v>
      </c>
      <c r="I60" s="8">
        <v>20.08203</v>
      </c>
      <c r="J60" s="8">
        <v>-4.2350600000000007</v>
      </c>
      <c r="K60" s="8">
        <v>5.5237799999999995</v>
      </c>
      <c r="L60" s="8">
        <v>13.936260000000001</v>
      </c>
      <c r="M60" s="8">
        <v>18.488499999999998</v>
      </c>
      <c r="N60" s="8">
        <v>53.005609999999997</v>
      </c>
      <c r="O60" s="8">
        <v>26.384319999999999</v>
      </c>
      <c r="P60" s="8">
        <v>7.4658100000000003</v>
      </c>
      <c r="Q60" s="8">
        <v>17.107009999999999</v>
      </c>
      <c r="R60" s="8">
        <v>28.95552</v>
      </c>
      <c r="S60" s="8">
        <v>31.72842</v>
      </c>
      <c r="T60" s="8">
        <v>37.927500000000002</v>
      </c>
      <c r="U60" s="8">
        <v>37.545540000000003</v>
      </c>
      <c r="V60" s="8">
        <v>26.962349999999997</v>
      </c>
      <c r="W60" s="8">
        <v>24.636060000000001</v>
      </c>
      <c r="X60" s="8">
        <v>9.1373110000000004</v>
      </c>
      <c r="Y60" s="8">
        <v>11.013590000000001</v>
      </c>
      <c r="Z60" s="8">
        <v>20.70234</v>
      </c>
      <c r="AA60" s="8">
        <v>12.13466</v>
      </c>
      <c r="AB60" s="8">
        <v>16.070899999999998</v>
      </c>
      <c r="AC60" s="8">
        <v>21.472249999999999</v>
      </c>
      <c r="AD60" s="8">
        <v>19.997520000000002</v>
      </c>
      <c r="AE60" s="8">
        <v>35.786089999999994</v>
      </c>
      <c r="AF60" s="8">
        <v>28.035019999999999</v>
      </c>
      <c r="AG60" s="8">
        <v>16.97213</v>
      </c>
      <c r="AH60" s="8">
        <v>32.303910000000002</v>
      </c>
      <c r="AI60" s="8"/>
      <c r="AJ60" s="8"/>
      <c r="AK60" s="8"/>
      <c r="AL60" s="8"/>
      <c r="AM60" s="8"/>
    </row>
    <row r="61" spans="1:1005" ht="15" x14ac:dyDescent="0.25">
      <c r="A61" s="234">
        <f>YampaRiverInflow.TotalOutflow!A61</f>
        <v>47088</v>
      </c>
      <c r="B61" s="215"/>
      <c r="C61" s="207">
        <v>14.537000000000001</v>
      </c>
      <c r="D61" s="219">
        <v>14.537000000000001</v>
      </c>
      <c r="E61" s="8">
        <v>16.8964</v>
      </c>
      <c r="F61" s="8">
        <v>5.2648799999999998</v>
      </c>
      <c r="G61" s="8">
        <v>14.9133</v>
      </c>
      <c r="H61" s="8">
        <v>20.716919999999998</v>
      </c>
      <c r="I61" s="8">
        <v>34.09957</v>
      </c>
      <c r="J61" s="8">
        <v>30.479970000000002</v>
      </c>
      <c r="K61" s="8">
        <v>17.71199</v>
      </c>
      <c r="L61" s="8">
        <v>14.28424</v>
      </c>
      <c r="M61" s="8">
        <v>19.058679999999999</v>
      </c>
      <c r="N61" s="8">
        <v>32.092640000000003</v>
      </c>
      <c r="O61" s="8">
        <v>31.069230000000001</v>
      </c>
      <c r="P61" s="8">
        <v>-1.1337300000000001</v>
      </c>
      <c r="Q61" s="8">
        <v>19.942029999999999</v>
      </c>
      <c r="R61" s="8">
        <v>24.682869999999998</v>
      </c>
      <c r="S61" s="8">
        <v>26.541930000000001</v>
      </c>
      <c r="T61" s="8">
        <v>32.755090000000003</v>
      </c>
      <c r="U61" s="8">
        <v>27.805679999999999</v>
      </c>
      <c r="V61" s="8">
        <v>21.076700000000002</v>
      </c>
      <c r="W61" s="8">
        <v>7.0595299999999996</v>
      </c>
      <c r="X61" s="8">
        <v>18.49559</v>
      </c>
      <c r="Y61" s="8">
        <v>21.64105</v>
      </c>
      <c r="Z61" s="8">
        <v>26.011500000000002</v>
      </c>
      <c r="AA61" s="8">
        <v>17.06305</v>
      </c>
      <c r="AB61" s="8">
        <v>26.540560000000003</v>
      </c>
      <c r="AC61" s="8">
        <v>19.891179999999999</v>
      </c>
      <c r="AD61" s="8">
        <v>8.7936929999999993</v>
      </c>
      <c r="AE61" s="8">
        <v>28.205020000000001</v>
      </c>
      <c r="AF61" s="8">
        <v>40.244050000000001</v>
      </c>
      <c r="AG61" s="8">
        <v>27.56195</v>
      </c>
      <c r="AH61" s="8">
        <v>42.93092</v>
      </c>
      <c r="AI61" s="8"/>
      <c r="AJ61" s="8"/>
      <c r="AK61" s="8"/>
      <c r="AL61" s="8"/>
      <c r="AM61" s="8"/>
    </row>
    <row r="62" spans="1:1005" ht="15" x14ac:dyDescent="0.25">
      <c r="A62" s="234">
        <f>YampaRiverInflow.TotalOutflow!A62</f>
        <v>47119</v>
      </c>
      <c r="B62" s="215"/>
      <c r="C62" s="207">
        <v>9.4809999999999999</v>
      </c>
      <c r="D62" s="219">
        <v>9.4809999999999999</v>
      </c>
      <c r="E62" s="8">
        <v>9.8134800000000002</v>
      </c>
      <c r="F62" s="8">
        <v>-4.5364899999999997</v>
      </c>
      <c r="G62" s="8">
        <v>13.92507</v>
      </c>
      <c r="H62" s="8">
        <v>62.106730000000006</v>
      </c>
      <c r="I62" s="8">
        <v>30.139110000000002</v>
      </c>
      <c r="J62" s="8">
        <v>34.121430000000004</v>
      </c>
      <c r="K62" s="8">
        <v>0.29199999999999998</v>
      </c>
      <c r="L62" s="8">
        <v>8.3659300000000005</v>
      </c>
      <c r="M62" s="8">
        <v>7.2980700000000001</v>
      </c>
      <c r="N62" s="8">
        <v>137.14750000000001</v>
      </c>
      <c r="O62" s="8">
        <v>5.1085200000000004</v>
      </c>
      <c r="P62" s="8">
        <v>9.6737900000000003</v>
      </c>
      <c r="Q62" s="8">
        <v>13.99601</v>
      </c>
      <c r="R62" s="8">
        <v>3.7156899999999999</v>
      </c>
      <c r="S62" s="8">
        <v>41.649769999999997</v>
      </c>
      <c r="T62" s="8">
        <v>7.6267299999999993</v>
      </c>
      <c r="U62" s="8">
        <v>11.469899999999999</v>
      </c>
      <c r="V62" s="8">
        <v>17.2136</v>
      </c>
      <c r="W62" s="8">
        <v>12.56814</v>
      </c>
      <c r="X62" s="8">
        <v>17.381460000000001</v>
      </c>
      <c r="Y62" s="8">
        <v>26.231240000000003</v>
      </c>
      <c r="Z62" s="8">
        <v>33.2042</v>
      </c>
      <c r="AA62" s="8">
        <v>2.9696009999999999</v>
      </c>
      <c r="AB62" s="8">
        <v>19.397919999999999</v>
      </c>
      <c r="AC62" s="8">
        <v>1.1771969999999998</v>
      </c>
      <c r="AD62" s="8">
        <v>30.506990000000002</v>
      </c>
      <c r="AE62" s="8">
        <v>18.1145</v>
      </c>
      <c r="AF62" s="8">
        <v>101.17739999999999</v>
      </c>
      <c r="AG62" s="8">
        <v>19.38391</v>
      </c>
      <c r="AH62" s="8">
        <v>30.74776</v>
      </c>
      <c r="AI62" s="8"/>
      <c r="AJ62" s="8"/>
      <c r="AK62" s="8"/>
      <c r="AL62" s="8"/>
      <c r="AM62" s="8"/>
    </row>
    <row r="63" spans="1:1005" ht="15" x14ac:dyDescent="0.25">
      <c r="A63" s="234">
        <f>YampaRiverInflow.TotalOutflow!A63</f>
        <v>47150</v>
      </c>
      <c r="B63" s="215"/>
      <c r="C63" s="207">
        <v>3.948</v>
      </c>
      <c r="D63" s="219">
        <v>3.948</v>
      </c>
      <c r="E63" s="8">
        <v>11.232760000000001</v>
      </c>
      <c r="F63" s="8">
        <v>13.169319999999999</v>
      </c>
      <c r="G63" s="8">
        <v>35.386319999999998</v>
      </c>
      <c r="H63" s="8">
        <v>17.077069999999999</v>
      </c>
      <c r="I63" s="8">
        <v>13.379719999999999</v>
      </c>
      <c r="J63" s="8">
        <v>16.086819999999999</v>
      </c>
      <c r="K63" s="8">
        <v>-0.86568000000000001</v>
      </c>
      <c r="L63" s="8">
        <v>23.462679999999999</v>
      </c>
      <c r="M63" s="8">
        <v>14.080209999999999</v>
      </c>
      <c r="N63" s="8">
        <v>174.5822</v>
      </c>
      <c r="O63" s="8">
        <v>11.06955</v>
      </c>
      <c r="P63" s="8">
        <v>-5.6684799999999997</v>
      </c>
      <c r="Q63" s="8">
        <v>3.0183800000000001</v>
      </c>
      <c r="R63" s="8">
        <v>14.69007</v>
      </c>
      <c r="S63" s="8">
        <v>8.8202999999999996</v>
      </c>
      <c r="T63" s="8">
        <v>14.744759999999999</v>
      </c>
      <c r="U63" s="8">
        <v>10.63569</v>
      </c>
      <c r="V63" s="8">
        <v>3.61049</v>
      </c>
      <c r="W63" s="8">
        <v>19.49475</v>
      </c>
      <c r="X63" s="8">
        <v>9.0798199999999998</v>
      </c>
      <c r="Y63" s="8">
        <v>9.4230560000000008</v>
      </c>
      <c r="Z63" s="8">
        <v>14.433450000000001</v>
      </c>
      <c r="AA63" s="8">
        <v>2.5804749999999999</v>
      </c>
      <c r="AB63" s="8">
        <v>12.939129999999999</v>
      </c>
      <c r="AC63" s="8">
        <v>-3.2752500000000002</v>
      </c>
      <c r="AD63" s="8">
        <v>44.287480000000002</v>
      </c>
      <c r="AE63" s="8">
        <v>29.243689999999997</v>
      </c>
      <c r="AF63" s="8">
        <v>221.90360000000001</v>
      </c>
      <c r="AG63" s="8">
        <v>10.26454</v>
      </c>
      <c r="AH63" s="8">
        <v>85.662350000000004</v>
      </c>
      <c r="AI63" s="8"/>
      <c r="AJ63" s="8"/>
      <c r="AK63" s="8"/>
      <c r="AL63" s="8"/>
      <c r="AM63" s="8"/>
    </row>
    <row r="64" spans="1:1005" ht="15" x14ac:dyDescent="0.25">
      <c r="A64" s="234">
        <f>YampaRiverInflow.TotalOutflow!A64</f>
        <v>47178</v>
      </c>
      <c r="B64" s="215"/>
      <c r="C64" s="207">
        <v>10.609</v>
      </c>
      <c r="D64" s="219">
        <v>10.609</v>
      </c>
      <c r="E64" s="8">
        <v>0.26749000000000001</v>
      </c>
      <c r="F64" s="8">
        <v>21.557400000000001</v>
      </c>
      <c r="G64" s="8">
        <v>29.812529999999999</v>
      </c>
      <c r="H64" s="8">
        <v>17.33398</v>
      </c>
      <c r="I64" s="8">
        <v>4.5499399999999994</v>
      </c>
      <c r="J64" s="8">
        <v>29.456400000000002</v>
      </c>
      <c r="K64" s="8">
        <v>7.59199</v>
      </c>
      <c r="L64" s="8">
        <v>0.58572999999999997</v>
      </c>
      <c r="M64" s="8">
        <v>5.9264799999999997</v>
      </c>
      <c r="N64" s="8">
        <v>168.7243</v>
      </c>
      <c r="O64" s="8">
        <v>24.415849999999999</v>
      </c>
      <c r="P64" s="8">
        <v>16.08663</v>
      </c>
      <c r="Q64" s="8">
        <v>3.1996100000000003</v>
      </c>
      <c r="R64" s="8">
        <v>10.91578</v>
      </c>
      <c r="S64" s="8">
        <v>55.120930000000001</v>
      </c>
      <c r="T64" s="8">
        <v>5.3349099999999998</v>
      </c>
      <c r="U64" s="8">
        <v>8.3023799999999994</v>
      </c>
      <c r="V64" s="8">
        <v>7.6192200000000003</v>
      </c>
      <c r="W64" s="8">
        <v>-3.1343100000000002</v>
      </c>
      <c r="X64" s="8">
        <v>2.8256300000000003</v>
      </c>
      <c r="Y64" s="8">
        <v>17.701610000000002</v>
      </c>
      <c r="Z64" s="8">
        <v>10.766690000000001</v>
      </c>
      <c r="AA64" s="8">
        <v>-2.6526999999999998</v>
      </c>
      <c r="AB64" s="8">
        <v>-4.7138400000000003</v>
      </c>
      <c r="AC64" s="8">
        <v>14.927820000000001</v>
      </c>
      <c r="AD64" s="8">
        <v>37.971170000000001</v>
      </c>
      <c r="AE64" s="8">
        <v>61.31456</v>
      </c>
      <c r="AF64" s="8">
        <v>316.43129999999996</v>
      </c>
      <c r="AG64" s="8">
        <v>30.523220000000002</v>
      </c>
      <c r="AH64" s="8">
        <v>99.089590000000001</v>
      </c>
      <c r="AI64" s="8"/>
      <c r="AJ64" s="8"/>
      <c r="AK64" s="8"/>
      <c r="AL64" s="8"/>
      <c r="AM64" s="8"/>
      <c r="ALQ64" t="e">
        <v>#N/A</v>
      </c>
    </row>
    <row r="65" spans="1:1005" ht="15" x14ac:dyDescent="0.25">
      <c r="A65" s="234">
        <f>YampaRiverInflow.TotalOutflow!A65</f>
        <v>47209</v>
      </c>
      <c r="B65" s="215"/>
      <c r="C65" s="207">
        <v>18.343</v>
      </c>
      <c r="D65" s="219">
        <v>18.343</v>
      </c>
      <c r="E65" s="8">
        <v>14.181340000000001</v>
      </c>
      <c r="F65" s="8">
        <v>10.90859</v>
      </c>
      <c r="G65" s="8">
        <v>31.157610000000002</v>
      </c>
      <c r="H65" s="8">
        <v>9.207790000000001</v>
      </c>
      <c r="I65" s="8">
        <v>-60.225830000000002</v>
      </c>
      <c r="J65" s="8">
        <v>53.373489999999997</v>
      </c>
      <c r="K65" s="8">
        <v>10.18976</v>
      </c>
      <c r="L65" s="8">
        <v>22.325830000000003</v>
      </c>
      <c r="M65" s="8">
        <v>12.528739999999999</v>
      </c>
      <c r="N65" s="8">
        <v>16.69754</v>
      </c>
      <c r="O65" s="8">
        <v>14.457510000000001</v>
      </c>
      <c r="P65" s="8">
        <v>15.693350000000001</v>
      </c>
      <c r="Q65" s="8">
        <v>12.19009</v>
      </c>
      <c r="R65" s="8">
        <v>15.191180000000001</v>
      </c>
      <c r="S65" s="8">
        <v>34.110879999999995</v>
      </c>
      <c r="T65" s="8">
        <v>18.928849999999997</v>
      </c>
      <c r="U65" s="8">
        <v>23.699870000000001</v>
      </c>
      <c r="V65" s="8">
        <v>14.320200000000002</v>
      </c>
      <c r="W65" s="8">
        <v>23.981200000000001</v>
      </c>
      <c r="X65" s="8">
        <v>12.70073</v>
      </c>
      <c r="Y65" s="8">
        <v>17.83746</v>
      </c>
      <c r="Z65" s="8">
        <v>12.692639999999999</v>
      </c>
      <c r="AA65" s="8">
        <v>-8.0273199999999996</v>
      </c>
      <c r="AB65" s="8">
        <v>5.617337</v>
      </c>
      <c r="AC65" s="8">
        <v>29.066040000000001</v>
      </c>
      <c r="AD65" s="8">
        <v>68.50724000000001</v>
      </c>
      <c r="AE65" s="8">
        <v>34.07152</v>
      </c>
      <c r="AF65" s="8">
        <v>40.68047</v>
      </c>
      <c r="AG65" s="8">
        <v>13.75267</v>
      </c>
      <c r="AH65" s="8">
        <v>16.01717</v>
      </c>
      <c r="AI65" s="8"/>
      <c r="AJ65" s="8"/>
      <c r="AK65" s="8"/>
      <c r="AL65" s="8"/>
      <c r="AM65" s="8"/>
      <c r="ALQ65" t="e">
        <v>#N/A</v>
      </c>
    </row>
    <row r="66" spans="1:1005" ht="15" x14ac:dyDescent="0.25">
      <c r="A66" s="234">
        <f>YampaRiverInflow.TotalOutflow!A66</f>
        <v>47239</v>
      </c>
      <c r="B66" s="215"/>
      <c r="C66" s="207">
        <v>7.8170000000000002</v>
      </c>
      <c r="D66" s="219">
        <v>7.8170000000000002</v>
      </c>
      <c r="E66" s="8">
        <v>16.225469999999998</v>
      </c>
      <c r="F66" s="8">
        <v>15.98751</v>
      </c>
      <c r="G66" s="8">
        <v>22.762439999999998</v>
      </c>
      <c r="H66" s="8">
        <v>16.884130000000003</v>
      </c>
      <c r="I66" s="8">
        <v>-18.579159999999998</v>
      </c>
      <c r="J66" s="8">
        <v>0.76658000000000004</v>
      </c>
      <c r="K66" s="8">
        <v>15.05968</v>
      </c>
      <c r="L66" s="8">
        <v>18.966650000000001</v>
      </c>
      <c r="M66" s="8">
        <v>6.8135300000000001</v>
      </c>
      <c r="N66" s="8">
        <v>10.48025</v>
      </c>
      <c r="O66" s="8">
        <v>-4.4347899999999996</v>
      </c>
      <c r="P66" s="8">
        <v>13.546040000000001</v>
      </c>
      <c r="Q66" s="8">
        <v>14.374000000000001</v>
      </c>
      <c r="R66" s="8">
        <v>20.312279999999998</v>
      </c>
      <c r="S66" s="8">
        <v>24.09412</v>
      </c>
      <c r="T66" s="8">
        <v>17.2925</v>
      </c>
      <c r="U66" s="8">
        <v>26.04485</v>
      </c>
      <c r="V66" s="8">
        <v>20.55932</v>
      </c>
      <c r="W66" s="8">
        <v>-2.9233899999999999</v>
      </c>
      <c r="X66" s="8">
        <v>20.669799999999999</v>
      </c>
      <c r="Y66" s="8">
        <v>13.049940000000001</v>
      </c>
      <c r="Z66" s="8">
        <v>22.04082</v>
      </c>
      <c r="AA66" s="8">
        <v>10.49208</v>
      </c>
      <c r="AB66" s="8">
        <v>8.221705</v>
      </c>
      <c r="AC66" s="8">
        <v>-6.3989399999999996</v>
      </c>
      <c r="AD66" s="8">
        <v>35.158190000000005</v>
      </c>
      <c r="AE66" s="8">
        <v>30.619150000000001</v>
      </c>
      <c r="AF66" s="8">
        <v>51.445999999999998</v>
      </c>
      <c r="AG66" s="8">
        <v>147.4316</v>
      </c>
      <c r="AH66" s="8">
        <v>31.464639999999999</v>
      </c>
      <c r="AI66" s="8"/>
      <c r="AJ66" s="8"/>
      <c r="AK66" s="8"/>
      <c r="AL66" s="8"/>
      <c r="AM66" s="8"/>
      <c r="ALQ66" t="e">
        <v>#N/A</v>
      </c>
    </row>
    <row r="67" spans="1:1005" ht="15" x14ac:dyDescent="0.25">
      <c r="A67" s="234">
        <f>YampaRiverInflow.TotalOutflow!A67</f>
        <v>47270</v>
      </c>
      <c r="B67" s="215"/>
      <c r="C67" s="207">
        <v>12.15</v>
      </c>
      <c r="D67" s="219">
        <v>12.15</v>
      </c>
      <c r="E67" s="8">
        <v>16.579849999999997</v>
      </c>
      <c r="F67" s="8">
        <v>17.054269999999999</v>
      </c>
      <c r="G67" s="8">
        <v>19.0702</v>
      </c>
      <c r="H67" s="8">
        <v>13.2582</v>
      </c>
      <c r="I67" s="8">
        <v>34.340009999999999</v>
      </c>
      <c r="J67" s="8">
        <v>31.23612</v>
      </c>
      <c r="K67" s="8">
        <v>9.42577</v>
      </c>
      <c r="L67" s="8">
        <v>11.861139999999999</v>
      </c>
      <c r="M67" s="8">
        <v>3.2528800000000002</v>
      </c>
      <c r="N67" s="8">
        <v>10.676410000000001</v>
      </c>
      <c r="O67" s="8">
        <v>-12.562700000000001</v>
      </c>
      <c r="P67" s="8">
        <v>10.9498</v>
      </c>
      <c r="Q67" s="8">
        <v>4.9075899999999999</v>
      </c>
      <c r="R67" s="8">
        <v>20.479099999999999</v>
      </c>
      <c r="S67" s="8">
        <v>23.339099999999998</v>
      </c>
      <c r="T67" s="8">
        <v>14.779639999999999</v>
      </c>
      <c r="U67" s="8">
        <v>10.374750000000001</v>
      </c>
      <c r="V67" s="8">
        <v>15.253579999999999</v>
      </c>
      <c r="W67" s="8">
        <v>10.87237</v>
      </c>
      <c r="X67" s="8">
        <v>19.39621</v>
      </c>
      <c r="Y67" s="8">
        <v>18.288060000000002</v>
      </c>
      <c r="Z67" s="8">
        <v>0.1727841</v>
      </c>
      <c r="AA67" s="8">
        <v>6.1307309999999999</v>
      </c>
      <c r="AB67" s="8">
        <v>10.9467</v>
      </c>
      <c r="AC67" s="8">
        <v>-4.7618999999999998</v>
      </c>
      <c r="AD67" s="8">
        <v>38.329680000000003</v>
      </c>
      <c r="AE67" s="8">
        <v>17.90776</v>
      </c>
      <c r="AF67" s="8">
        <v>23.242540000000002</v>
      </c>
      <c r="AG67" s="8">
        <v>149.01420000000002</v>
      </c>
      <c r="AH67" s="8">
        <v>25.634610000000002</v>
      </c>
      <c r="AI67" s="8"/>
      <c r="AJ67" s="8"/>
      <c r="AK67" s="8"/>
      <c r="AL67" s="8"/>
      <c r="AM67" s="8"/>
      <c r="ALQ67" t="e">
        <v>#N/A</v>
      </c>
    </row>
    <row r="68" spans="1:1005" ht="15" x14ac:dyDescent="0.25">
      <c r="A68" s="234">
        <f>YampaRiverInflow.TotalOutflow!A68</f>
        <v>47300</v>
      </c>
      <c r="B68" s="215"/>
      <c r="C68" s="207">
        <v>16.277999999999999</v>
      </c>
      <c r="D68" s="219">
        <v>16.277999999999999</v>
      </c>
      <c r="E68" s="8">
        <v>19.69941</v>
      </c>
      <c r="F68" s="8">
        <v>17.99015</v>
      </c>
      <c r="G68" s="8">
        <v>13.171860000000001</v>
      </c>
      <c r="H68" s="8">
        <v>40.615339999999996</v>
      </c>
      <c r="I68" s="8">
        <v>26.544730000000001</v>
      </c>
      <c r="J68" s="8">
        <v>25.423359999999999</v>
      </c>
      <c r="K68" s="8">
        <v>13.888549999999999</v>
      </c>
      <c r="L68" s="8">
        <v>15.145760000000001</v>
      </c>
      <c r="M68" s="8">
        <v>6.6023500000000004</v>
      </c>
      <c r="N68" s="8">
        <v>10.07929</v>
      </c>
      <c r="O68" s="8">
        <v>4.5085600000000001</v>
      </c>
      <c r="P68" s="8">
        <v>26.234180000000002</v>
      </c>
      <c r="Q68" s="8">
        <v>12.146379999999999</v>
      </c>
      <c r="R68" s="8">
        <v>17.390999999999998</v>
      </c>
      <c r="S68" s="8">
        <v>17.51343</v>
      </c>
      <c r="T68" s="8">
        <v>34.483599999999996</v>
      </c>
      <c r="U68" s="8">
        <v>45.963620000000006</v>
      </c>
      <c r="V68" s="8">
        <v>28.082819999999998</v>
      </c>
      <c r="W68" s="8">
        <v>19.215400000000002</v>
      </c>
      <c r="X68" s="8">
        <v>17.710519999999999</v>
      </c>
      <c r="Y68" s="8">
        <v>20.118539999999999</v>
      </c>
      <c r="Z68" s="8">
        <v>18.059009999999997</v>
      </c>
      <c r="AA68" s="8">
        <v>20.378209999999999</v>
      </c>
      <c r="AB68" s="8">
        <v>15.53816</v>
      </c>
      <c r="AC68" s="8">
        <v>2.6186829999999999</v>
      </c>
      <c r="AD68" s="8">
        <v>37.980930000000001</v>
      </c>
      <c r="AE68" s="8">
        <v>46.885179999999998</v>
      </c>
      <c r="AF68" s="8">
        <v>38.639189999999999</v>
      </c>
      <c r="AG68" s="8">
        <v>161.9752</v>
      </c>
      <c r="AH68" s="8">
        <v>38.31944</v>
      </c>
      <c r="AI68" s="8"/>
      <c r="AJ68" s="8"/>
      <c r="AK68" s="8"/>
      <c r="AL68" s="8"/>
      <c r="AM68" s="8"/>
      <c r="ALQ68" t="e">
        <v>#N/A</v>
      </c>
    </row>
    <row r="69" spans="1:1005" ht="15" x14ac:dyDescent="0.25">
      <c r="A69" s="234">
        <f>YampaRiverInflow.TotalOutflow!A69</f>
        <v>47331</v>
      </c>
      <c r="B69" s="215"/>
      <c r="C69" s="207">
        <v>18.86</v>
      </c>
      <c r="D69" s="219">
        <v>18.86</v>
      </c>
      <c r="E69" s="8">
        <v>22.441749999999999</v>
      </c>
      <c r="F69" s="8">
        <v>26.15324</v>
      </c>
      <c r="G69" s="8">
        <v>32.817900000000002</v>
      </c>
      <c r="H69" s="8">
        <v>21.52835</v>
      </c>
      <c r="I69" s="8">
        <v>35.833640000000003</v>
      </c>
      <c r="J69" s="8">
        <v>31.181180000000001</v>
      </c>
      <c r="K69" s="8">
        <v>15.6302</v>
      </c>
      <c r="L69" s="8">
        <v>23.108509999999999</v>
      </c>
      <c r="M69" s="8">
        <v>11.401249999999999</v>
      </c>
      <c r="N69" s="8">
        <v>31.261939999999999</v>
      </c>
      <c r="O69" s="8">
        <v>3.6801999999999997</v>
      </c>
      <c r="P69" s="8">
        <v>14.693910000000001</v>
      </c>
      <c r="Q69" s="8">
        <v>25.271129999999999</v>
      </c>
      <c r="R69" s="8">
        <v>24.69454</v>
      </c>
      <c r="S69" s="8">
        <v>21.273709999999998</v>
      </c>
      <c r="T69" s="8">
        <v>24.753779999999999</v>
      </c>
      <c r="U69" s="8">
        <v>25.619619999999998</v>
      </c>
      <c r="V69" s="8">
        <v>36.973279999999995</v>
      </c>
      <c r="W69" s="8">
        <v>26.050840000000001</v>
      </c>
      <c r="X69" s="8">
        <v>15.60383</v>
      </c>
      <c r="Y69" s="8">
        <v>22.495830000000002</v>
      </c>
      <c r="Z69" s="8">
        <v>11.813360000000001</v>
      </c>
      <c r="AA69" s="8">
        <v>21.487629999999999</v>
      </c>
      <c r="AB69" s="8">
        <v>15.17426</v>
      </c>
      <c r="AC69" s="8">
        <v>1.5523019999999998</v>
      </c>
      <c r="AD69" s="8">
        <v>45.93045</v>
      </c>
      <c r="AE69" s="8">
        <v>51.271099999999997</v>
      </c>
      <c r="AF69" s="8">
        <v>50.55104</v>
      </c>
      <c r="AG69" s="8">
        <v>39.051919999999996</v>
      </c>
      <c r="AH69" s="8">
        <v>28.86665</v>
      </c>
      <c r="AI69" s="8"/>
      <c r="AJ69" s="8"/>
      <c r="AK69" s="8"/>
      <c r="AL69" s="8"/>
      <c r="AM69" s="8"/>
      <c r="ALQ69" t="e">
        <v>#N/A</v>
      </c>
    </row>
    <row r="70" spans="1:1005" ht="15" x14ac:dyDescent="0.25">
      <c r="A70" s="234">
        <f>YampaRiverInflow.TotalOutflow!A70</f>
        <v>47362</v>
      </c>
      <c r="B70" s="215"/>
      <c r="C70" s="207">
        <v>12.326000000000001</v>
      </c>
      <c r="D70" s="219">
        <v>12.326000000000001</v>
      </c>
      <c r="E70" s="8">
        <v>22.33502</v>
      </c>
      <c r="F70" s="8">
        <v>48.394019999999998</v>
      </c>
      <c r="G70" s="8">
        <v>28.478590000000001</v>
      </c>
      <c r="H70" s="8">
        <v>11.490879999999999</v>
      </c>
      <c r="I70" s="8">
        <v>18.042580000000001</v>
      </c>
      <c r="J70" s="8">
        <v>23.867799999999999</v>
      </c>
      <c r="K70" s="8">
        <v>14.97372</v>
      </c>
      <c r="L70" s="8">
        <v>17.04288</v>
      </c>
      <c r="M70" s="8">
        <v>23.401450000000001</v>
      </c>
      <c r="N70" s="8">
        <v>6.1058300000000001</v>
      </c>
      <c r="O70" s="8">
        <v>5.0821000000000005</v>
      </c>
      <c r="P70" s="8">
        <v>18.601369999999999</v>
      </c>
      <c r="Q70" s="8">
        <v>14.47564</v>
      </c>
      <c r="R70" s="8">
        <v>21.351419999999997</v>
      </c>
      <c r="S70" s="8">
        <v>17.48638</v>
      </c>
      <c r="T70" s="8">
        <v>30.457650000000001</v>
      </c>
      <c r="U70" s="8">
        <v>31.318210000000001</v>
      </c>
      <c r="V70" s="8">
        <v>23.158259999999999</v>
      </c>
      <c r="W70" s="8">
        <v>13.249139999999999</v>
      </c>
      <c r="X70" s="8">
        <v>19.108810000000002</v>
      </c>
      <c r="Y70" s="8">
        <v>13.42262</v>
      </c>
      <c r="Z70" s="8">
        <v>16.063879999999997</v>
      </c>
      <c r="AA70" s="8">
        <v>9.2318680000000004</v>
      </c>
      <c r="AB70" s="8">
        <v>25.419049999999999</v>
      </c>
      <c r="AC70" s="8">
        <v>3.7183029999999997</v>
      </c>
      <c r="AD70" s="8">
        <v>44.919650000000004</v>
      </c>
      <c r="AE70" s="8">
        <v>38.738219999999998</v>
      </c>
      <c r="AF70" s="8">
        <v>36.226120000000002</v>
      </c>
      <c r="AG70" s="8">
        <v>28.125509999999998</v>
      </c>
      <c r="AH70" s="8">
        <v>31.235990000000001</v>
      </c>
      <c r="AI70" s="8"/>
      <c r="AJ70" s="8"/>
      <c r="AK70" s="8"/>
      <c r="AL70" s="8"/>
      <c r="AM70" s="8"/>
      <c r="ALQ70" t="e">
        <v>#N/A</v>
      </c>
    </row>
    <row r="71" spans="1:1005" ht="15" x14ac:dyDescent="0.25">
      <c r="A71" s="234"/>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LQ71" t="e">
        <v>#N/A</v>
      </c>
    </row>
    <row r="72" spans="1:1005" ht="12.75" customHeight="1" x14ac:dyDescent="0.25">
      <c r="A72" s="234"/>
      <c r="B72" s="214"/>
      <c r="C72" s="204"/>
      <c r="D72" s="210"/>
      <c r="AI72" s="8"/>
      <c r="AJ72" s="8"/>
      <c r="AK72" s="8"/>
      <c r="AL72" s="8"/>
      <c r="AM72" s="8"/>
      <c r="ALQ72" t="e">
        <v>#N/A</v>
      </c>
    </row>
    <row r="73" spans="1:1005" ht="12.75" customHeight="1" x14ac:dyDescent="0.25">
      <c r="A73" s="234"/>
      <c r="B73" s="214"/>
      <c r="C73" s="204"/>
      <c r="D73" s="210"/>
      <c r="E73" s="8"/>
      <c r="AI73" s="8"/>
      <c r="AJ73" s="8"/>
      <c r="AK73" s="8"/>
      <c r="AL73" s="8"/>
      <c r="AM73" s="8"/>
    </row>
    <row r="74" spans="1:1005" ht="12.75" customHeight="1" x14ac:dyDescent="0.25">
      <c r="A74" s="234"/>
      <c r="B74" s="214"/>
      <c r="C74" s="204"/>
      <c r="D74" s="210"/>
      <c r="AI74" s="8"/>
      <c r="AJ74" s="8"/>
      <c r="AK74" s="8"/>
      <c r="AL74" s="8"/>
      <c r="AM74" s="8"/>
    </row>
    <row r="75" spans="1:1005" ht="12.75" customHeight="1" x14ac:dyDescent="0.25">
      <c r="A75" s="234"/>
      <c r="B75" s="214"/>
      <c r="C75" s="204"/>
      <c r="D75" s="210"/>
      <c r="AI75" s="8"/>
      <c r="AJ75" s="8"/>
      <c r="AK75" s="8"/>
      <c r="AL75" s="8"/>
      <c r="AM75" s="8"/>
    </row>
    <row r="76" spans="1:1005" ht="12.75" customHeight="1" x14ac:dyDescent="0.25">
      <c r="A76" s="234"/>
      <c r="B76" s="214"/>
      <c r="C76" s="204"/>
      <c r="D76" s="210"/>
      <c r="AI76" s="8"/>
      <c r="AJ76" s="8"/>
      <c r="AK76" s="8"/>
      <c r="AL76" s="8"/>
      <c r="AM76" s="8"/>
    </row>
    <row r="77" spans="1:1005" ht="12.75" customHeight="1" x14ac:dyDescent="0.25">
      <c r="A77" s="234"/>
      <c r="B77" s="214"/>
      <c r="C77" s="204"/>
      <c r="D77" s="210"/>
      <c r="AI77" s="8"/>
      <c r="AJ77" s="8"/>
      <c r="AK77" s="8"/>
      <c r="AL77" s="8"/>
      <c r="AM77" s="8"/>
    </row>
    <row r="78" spans="1:1005" ht="12.75" customHeight="1" x14ac:dyDescent="0.25">
      <c r="A78" s="234"/>
      <c r="B78" s="214"/>
      <c r="C78" s="204"/>
      <c r="D78" s="210"/>
      <c r="AI78" s="8"/>
      <c r="AJ78" s="8"/>
      <c r="AK78" s="8"/>
      <c r="AL78" s="8"/>
      <c r="AM78" s="8"/>
    </row>
    <row r="79" spans="1:1005" ht="12.75" customHeight="1" x14ac:dyDescent="0.25">
      <c r="A79" s="234"/>
      <c r="B79" s="214"/>
      <c r="C79" s="204"/>
      <c r="D79" s="210"/>
      <c r="AI79" s="8"/>
      <c r="AJ79" s="8"/>
      <c r="AK79" s="8"/>
      <c r="AL79" s="8"/>
      <c r="AM79" s="8"/>
    </row>
    <row r="80" spans="1:1005" ht="12.75" customHeight="1" x14ac:dyDescent="0.25">
      <c r="A80" s="234"/>
      <c r="B80" s="214"/>
      <c r="C80" s="204"/>
      <c r="D80" s="210"/>
      <c r="AI80" s="8"/>
      <c r="AJ80" s="8"/>
      <c r="AK80" s="8"/>
      <c r="AL80" s="8"/>
      <c r="AM80" s="8"/>
    </row>
    <row r="81" spans="1:39" ht="12.75" customHeight="1" x14ac:dyDescent="0.25">
      <c r="A81" s="234"/>
      <c r="B81" s="214"/>
      <c r="C81" s="204"/>
      <c r="D81" s="210"/>
      <c r="AI81" s="8"/>
      <c r="AJ81" s="8"/>
      <c r="AK81" s="8"/>
      <c r="AL81" s="8"/>
      <c r="AM81" s="8"/>
    </row>
    <row r="82" spans="1:39" ht="12.75" customHeight="1" x14ac:dyDescent="0.25">
      <c r="A82" s="234"/>
      <c r="B82" s="214"/>
      <c r="C82" s="204"/>
      <c r="D82" s="210"/>
      <c r="AI82" s="8"/>
      <c r="AJ82" s="8"/>
      <c r="AK82" s="8"/>
      <c r="AL82" s="8"/>
      <c r="AM82" s="8"/>
    </row>
    <row r="83" spans="1:39" ht="12.75" customHeight="1" x14ac:dyDescent="0.25">
      <c r="A83" s="234"/>
      <c r="B83" s="214"/>
      <c r="C83" s="204"/>
      <c r="D83" s="210"/>
      <c r="AI83" s="8"/>
      <c r="AJ83" s="8"/>
      <c r="AK83" s="8"/>
      <c r="AL83" s="8"/>
      <c r="AM83" s="8"/>
    </row>
    <row r="84" spans="1:39" ht="12.75" customHeight="1" x14ac:dyDescent="0.25">
      <c r="A84" s="234"/>
      <c r="B84" s="214"/>
      <c r="C84" s="204"/>
      <c r="D84" s="210"/>
      <c r="AI84" s="8"/>
      <c r="AJ84" s="8"/>
      <c r="AK84" s="8"/>
      <c r="AL84" s="8"/>
      <c r="AM84" s="8"/>
    </row>
    <row r="85" spans="1:39" ht="12.75" customHeight="1" x14ac:dyDescent="0.25">
      <c r="AI85" s="8"/>
      <c r="AJ85" s="8"/>
      <c r="AK85" s="8"/>
      <c r="AL85" s="8"/>
      <c r="AM85" s="8"/>
    </row>
    <row r="86" spans="1:39" ht="12.75" customHeight="1" x14ac:dyDescent="0.25">
      <c r="AI86" s="8"/>
      <c r="AJ86" s="8"/>
      <c r="AK86" s="8"/>
      <c r="AL86" s="8"/>
      <c r="AM86" s="8"/>
    </row>
    <row r="87" spans="1:39" ht="12.75" customHeight="1" x14ac:dyDescent="0.25">
      <c r="AI87" s="8"/>
      <c r="AJ87" s="8"/>
      <c r="AK87" s="8"/>
      <c r="AL87" s="8"/>
      <c r="AM87" s="8"/>
    </row>
    <row r="88" spans="1:39" ht="12.75" customHeight="1" x14ac:dyDescent="0.25">
      <c r="AI88" s="8"/>
      <c r="AJ88" s="8"/>
      <c r="AK88" s="8"/>
      <c r="AL88" s="8"/>
      <c r="AM88" s="8"/>
    </row>
    <row r="89" spans="1:39" ht="12.75" customHeight="1" x14ac:dyDescent="0.25">
      <c r="AI89" s="8"/>
      <c r="AJ89" s="8"/>
      <c r="AK89" s="8"/>
      <c r="AL89" s="8"/>
      <c r="AM89" s="8"/>
    </row>
    <row r="90" spans="1:39" ht="12.75" customHeight="1" x14ac:dyDescent="0.25">
      <c r="AI90" s="8"/>
      <c r="AJ90" s="8"/>
      <c r="AK90" s="8"/>
      <c r="AL90" s="8"/>
      <c r="AM90" s="8"/>
    </row>
    <row r="91" spans="1:39" ht="12.75" customHeight="1" x14ac:dyDescent="0.25">
      <c r="AI91" s="8"/>
      <c r="AJ91" s="8"/>
      <c r="AK91" s="8"/>
      <c r="AL91" s="8"/>
      <c r="AM91" s="8"/>
    </row>
    <row r="92" spans="1:39" ht="12.75" customHeight="1" x14ac:dyDescent="0.25">
      <c r="AI92" s="8"/>
      <c r="AJ92" s="8"/>
      <c r="AK92" s="8"/>
      <c r="AL92" s="8"/>
      <c r="AM92" s="8"/>
    </row>
    <row r="93" spans="1:39" ht="12.75" customHeight="1" x14ac:dyDescent="0.25">
      <c r="AI93" s="8"/>
      <c r="AJ93" s="8"/>
      <c r="AK93" s="8"/>
      <c r="AL93" s="8"/>
      <c r="AM93" s="8"/>
    </row>
    <row r="94" spans="1:39" ht="12.75" customHeight="1" x14ac:dyDescent="0.25">
      <c r="AI94" s="8"/>
      <c r="AJ94" s="8"/>
      <c r="AK94" s="8"/>
      <c r="AL94" s="8"/>
      <c r="AM94" s="8"/>
    </row>
    <row r="95" spans="1:39" ht="12.75" customHeight="1" x14ac:dyDescent="0.25">
      <c r="AI95" s="8"/>
      <c r="AJ95" s="8"/>
      <c r="AK95" s="8"/>
      <c r="AL95" s="8"/>
      <c r="AM95" s="8"/>
    </row>
    <row r="96" spans="1:39" ht="12.75" customHeight="1" x14ac:dyDescent="0.25">
      <c r="AI96" s="8"/>
      <c r="AJ96" s="8"/>
      <c r="AK96" s="8"/>
      <c r="AL96" s="8"/>
      <c r="AM96" s="8"/>
    </row>
    <row r="97" spans="35:39" ht="12.75" customHeight="1" x14ac:dyDescent="0.25">
      <c r="AI97" s="8"/>
      <c r="AJ97" s="8"/>
      <c r="AK97" s="8"/>
      <c r="AL97" s="8"/>
      <c r="AM97" s="8"/>
    </row>
    <row r="98" spans="35:39" ht="12.75" customHeight="1" x14ac:dyDescent="0.25">
      <c r="AI98" s="8"/>
      <c r="AJ98" s="8"/>
      <c r="AK98" s="8"/>
      <c r="AL98" s="8"/>
      <c r="AM98" s="8"/>
    </row>
    <row r="99" spans="35:39" ht="12.75" customHeight="1" x14ac:dyDescent="0.25">
      <c r="AI99" s="8"/>
      <c r="AJ99" s="8"/>
      <c r="AK99" s="8"/>
      <c r="AL99" s="8"/>
      <c r="AM99" s="8"/>
    </row>
    <row r="100" spans="35:39" ht="12.75" customHeight="1" x14ac:dyDescent="0.25">
      <c r="AI100" s="8"/>
      <c r="AJ100" s="8"/>
      <c r="AK100" s="8"/>
      <c r="AL100" s="8"/>
      <c r="AM100" s="8"/>
    </row>
    <row r="101" spans="35:39" ht="12.75" customHeight="1" x14ac:dyDescent="0.25">
      <c r="AI101" s="8"/>
      <c r="AJ101" s="8"/>
      <c r="AK101" s="8"/>
      <c r="AL101" s="8"/>
      <c r="AM101" s="8"/>
    </row>
    <row r="102" spans="35:39" ht="12.75" customHeight="1" x14ac:dyDescent="0.25">
      <c r="AI102" s="8"/>
      <c r="AJ102" s="8"/>
      <c r="AK102" s="8"/>
      <c r="AL102" s="8"/>
      <c r="AM102" s="8"/>
    </row>
    <row r="103" spans="35:39" ht="12.75" customHeight="1" x14ac:dyDescent="0.25">
      <c r="AI103" s="8"/>
      <c r="AJ103" s="8"/>
      <c r="AK103" s="8"/>
      <c r="AL103" s="8"/>
      <c r="AM103" s="8"/>
    </row>
    <row r="104" spans="35:39" ht="12.75" customHeight="1" x14ac:dyDescent="0.25">
      <c r="AI104" s="8"/>
      <c r="AJ104" s="8"/>
      <c r="AK104" s="8"/>
      <c r="AL104" s="8"/>
      <c r="AM104" s="8"/>
    </row>
    <row r="105" spans="35:39" ht="12.75" customHeight="1" x14ac:dyDescent="0.25">
      <c r="AI105" s="8"/>
      <c r="AJ105" s="8"/>
      <c r="AK105" s="8"/>
      <c r="AL105" s="8"/>
      <c r="AM105" s="8"/>
    </row>
    <row r="106" spans="35:39" ht="12.75" customHeight="1" x14ac:dyDescent="0.25">
      <c r="AI106" s="8"/>
      <c r="AJ106" s="8"/>
      <c r="AK106" s="8"/>
      <c r="AL106" s="8"/>
      <c r="AM106" s="8"/>
    </row>
    <row r="107" spans="35:39" ht="12.75" customHeight="1" x14ac:dyDescent="0.25">
      <c r="AI107" s="8"/>
      <c r="AJ107" s="8"/>
      <c r="AK107" s="8"/>
      <c r="AL107" s="8"/>
      <c r="AM107" s="8"/>
    </row>
    <row r="108" spans="35:39" ht="12.75" customHeight="1" x14ac:dyDescent="0.25">
      <c r="AI108" s="8"/>
      <c r="AJ108" s="8"/>
      <c r="AK108" s="8"/>
      <c r="AL108" s="8"/>
      <c r="AM108" s="8"/>
    </row>
    <row r="109" spans="35:39" ht="12.75" customHeight="1" x14ac:dyDescent="0.25">
      <c r="AI109" s="8"/>
      <c r="AJ109" s="8"/>
      <c r="AK109" s="8"/>
      <c r="AL109" s="8"/>
      <c r="AM109" s="8"/>
    </row>
    <row r="110" spans="35:39" ht="12.75" customHeight="1" x14ac:dyDescent="0.25">
      <c r="AI110" s="8"/>
      <c r="AJ110" s="8"/>
      <c r="AK110" s="8"/>
      <c r="AL110" s="8"/>
      <c r="AM110" s="8"/>
    </row>
    <row r="111" spans="35:39" ht="12.75" customHeight="1" x14ac:dyDescent="0.25">
      <c r="AI111" s="8"/>
      <c r="AJ111" s="8"/>
      <c r="AK111" s="8"/>
      <c r="AL111" s="8"/>
      <c r="AM111" s="8"/>
    </row>
    <row r="112" spans="35:39" ht="12.75" customHeight="1" x14ac:dyDescent="0.25">
      <c r="AI112" s="8"/>
      <c r="AJ112" s="8"/>
      <c r="AK112" s="8"/>
      <c r="AL112" s="8"/>
      <c r="AM112" s="8"/>
    </row>
    <row r="113" spans="35:39" ht="12.75" customHeight="1" x14ac:dyDescent="0.25">
      <c r="AI113" s="8"/>
      <c r="AJ113" s="8"/>
      <c r="AK113" s="8"/>
      <c r="AL113" s="8"/>
      <c r="AM113" s="8"/>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B1:BC60"/>
  <sheetViews>
    <sheetView workbookViewId="0">
      <selection activeCell="C34" sqref="C34"/>
    </sheetView>
  </sheetViews>
  <sheetFormatPr defaultColWidth="18.7109375" defaultRowHeight="12.75" customHeight="1" x14ac:dyDescent="0.25"/>
  <cols>
    <col min="1" max="1" width="9.28515625" customWidth="1"/>
    <col min="2" max="2" width="5" customWidth="1"/>
    <col min="3" max="3" width="32" bestFit="1" customWidth="1"/>
    <col min="4" max="4" width="16.28515625" bestFit="1" customWidth="1"/>
    <col min="5" max="5" width="5.5703125" customWidth="1"/>
    <col min="6" max="6" width="9.28515625" customWidth="1"/>
    <col min="7" max="7" width="9.7109375" bestFit="1" customWidth="1"/>
    <col min="8" max="8" width="5.42578125" customWidth="1"/>
    <col min="9" max="9" width="3" bestFit="1" customWidth="1"/>
    <col min="10" max="10" width="11.28515625" bestFit="1" customWidth="1"/>
    <col min="11" max="11" width="9.28515625" bestFit="1" customWidth="1"/>
    <col min="12" max="12" width="16.7109375" bestFit="1" customWidth="1"/>
    <col min="13" max="13" width="5.5703125" customWidth="1"/>
    <col min="14" max="14" width="31.42578125" customWidth="1"/>
    <col min="15" max="15" width="24.7109375" customWidth="1"/>
    <col min="16" max="16" width="12.7109375" customWidth="1"/>
    <col min="17" max="40" width="9.28515625" customWidth="1"/>
    <col min="41" max="42" width="17.28515625" customWidth="1"/>
    <col min="43" max="49" width="9.28515625" customWidth="1"/>
    <col min="50" max="50" width="11.28515625" customWidth="1"/>
    <col min="51" max="51" width="12.7109375" customWidth="1"/>
    <col min="52" max="53" width="9.28515625" customWidth="1"/>
    <col min="54" max="55" width="10.7109375" customWidth="1"/>
  </cols>
  <sheetData>
    <row r="1" spans="2:55" ht="15" x14ac:dyDescent="0.25">
      <c r="B1" s="269" t="s">
        <v>20</v>
      </c>
      <c r="C1" s="269"/>
      <c r="D1" s="269"/>
      <c r="F1" s="269" t="s">
        <v>21</v>
      </c>
      <c r="G1" s="269"/>
      <c r="I1" s="269" t="s">
        <v>24</v>
      </c>
      <c r="J1" s="269"/>
      <c r="K1" s="269"/>
      <c r="L1" s="269"/>
      <c r="N1" s="269" t="s">
        <v>40</v>
      </c>
      <c r="O1" s="269"/>
      <c r="P1" s="10"/>
      <c r="R1" s="270" t="s">
        <v>120</v>
      </c>
      <c r="S1" s="270"/>
      <c r="X1">
        <v>2</v>
      </c>
      <c r="Y1" t="s">
        <v>3</v>
      </c>
    </row>
    <row r="2" spans="2:55" ht="15.75" thickBot="1" x14ac:dyDescent="0.3">
      <c r="B2" s="6" t="s">
        <v>0</v>
      </c>
      <c r="C2" s="6" t="s">
        <v>1</v>
      </c>
      <c r="D2" s="6" t="s">
        <v>2</v>
      </c>
      <c r="E2">
        <f>COUNTA(C3:C30)</f>
        <v>19</v>
      </c>
      <c r="F2" s="6" t="s">
        <v>0</v>
      </c>
      <c r="G2" s="6" t="s">
        <v>19</v>
      </c>
      <c r="I2" s="6" t="s">
        <v>0</v>
      </c>
      <c r="J2" s="6" t="s">
        <v>26</v>
      </c>
      <c r="K2" s="6" t="s">
        <v>25</v>
      </c>
      <c r="L2" s="6" t="s">
        <v>27</v>
      </c>
      <c r="N2" s="9" t="s">
        <v>42</v>
      </c>
      <c r="O2" s="10"/>
      <c r="P2" s="10"/>
      <c r="R2" s="9" t="s">
        <v>121</v>
      </c>
      <c r="S2" s="9" t="s">
        <v>122</v>
      </c>
      <c r="X2">
        <v>3</v>
      </c>
      <c r="Y2" t="s">
        <v>4</v>
      </c>
    </row>
    <row r="3" spans="2:55" ht="15.75" thickBot="1" x14ac:dyDescent="0.3">
      <c r="B3" s="5">
        <v>1</v>
      </c>
      <c r="C3" s="3" t="s">
        <v>3</v>
      </c>
      <c r="D3" s="3" t="s">
        <v>12</v>
      </c>
      <c r="F3" s="9" t="s">
        <v>45</v>
      </c>
      <c r="G3" s="3" t="s">
        <v>45</v>
      </c>
      <c r="I3" s="5">
        <v>1</v>
      </c>
      <c r="J3" s="3" t="s">
        <v>28</v>
      </c>
      <c r="K3" s="3">
        <v>2009</v>
      </c>
      <c r="L3" s="3"/>
      <c r="N3" s="6" t="s">
        <v>43</v>
      </c>
      <c r="O3" s="6" t="s">
        <v>41</v>
      </c>
      <c r="P3" s="6" t="s">
        <v>187</v>
      </c>
      <c r="R3" s="92">
        <v>50</v>
      </c>
      <c r="S3" s="93">
        <v>100</v>
      </c>
      <c r="X3">
        <v>4</v>
      </c>
      <c r="Y3" t="s">
        <v>5</v>
      </c>
    </row>
    <row r="4" spans="2:55" ht="15" x14ac:dyDescent="0.25">
      <c r="B4" s="5">
        <v>2</v>
      </c>
      <c r="C4" s="3" t="s">
        <v>4</v>
      </c>
      <c r="D4" s="3" t="s">
        <v>13</v>
      </c>
      <c r="F4" s="9" t="s">
        <v>46</v>
      </c>
      <c r="G4" s="3" t="s">
        <v>46</v>
      </c>
      <c r="I4" s="5">
        <v>2</v>
      </c>
      <c r="J4" s="3" t="s">
        <v>29</v>
      </c>
      <c r="K4" s="3">
        <v>2010</v>
      </c>
      <c r="L4" s="3">
        <v>60</v>
      </c>
      <c r="N4" s="3" t="s">
        <v>3</v>
      </c>
      <c r="O4" s="3" t="s">
        <v>194</v>
      </c>
      <c r="P4" s="3">
        <v>2</v>
      </c>
      <c r="R4" s="270" t="s">
        <v>148</v>
      </c>
      <c r="S4" s="270"/>
      <c r="X4">
        <v>5</v>
      </c>
      <c r="Y4" t="s">
        <v>6</v>
      </c>
      <c r="AZ4">
        <v>2</v>
      </c>
    </row>
    <row r="5" spans="2:55" ht="15.75" thickBot="1" x14ac:dyDescent="0.3">
      <c r="B5" s="5">
        <v>3</v>
      </c>
      <c r="C5" s="3" t="s">
        <v>5</v>
      </c>
      <c r="D5" s="3" t="s">
        <v>22</v>
      </c>
      <c r="F5" s="9" t="s">
        <v>47</v>
      </c>
      <c r="G5" s="3" t="s">
        <v>47</v>
      </c>
      <c r="I5" s="5">
        <v>3</v>
      </c>
      <c r="J5" s="3" t="s">
        <v>30</v>
      </c>
      <c r="K5" s="3">
        <v>2011</v>
      </c>
      <c r="L5" s="3">
        <v>61</v>
      </c>
      <c r="N5" s="3" t="s">
        <v>4</v>
      </c>
      <c r="O5" s="3" t="s">
        <v>195</v>
      </c>
      <c r="P5" s="3">
        <v>3</v>
      </c>
      <c r="R5" s="9" t="s">
        <v>121</v>
      </c>
      <c r="S5" s="9" t="s">
        <v>122</v>
      </c>
      <c r="X5">
        <v>6</v>
      </c>
      <c r="Y5" t="s">
        <v>7</v>
      </c>
      <c r="AD5" s="268" t="s">
        <v>49</v>
      </c>
      <c r="AE5" s="268"/>
      <c r="AF5" s="268"/>
      <c r="AG5" s="268"/>
      <c r="AH5" s="268"/>
      <c r="AI5" s="268"/>
      <c r="AK5" s="268" t="s">
        <v>59</v>
      </c>
      <c r="AL5" s="268"/>
      <c r="AO5" s="268" t="s">
        <v>155</v>
      </c>
      <c r="AP5" s="268"/>
      <c r="AX5" s="268" t="s">
        <v>98</v>
      </c>
      <c r="AY5" s="268"/>
      <c r="AZ5" s="268"/>
      <c r="BB5" t="s">
        <v>188</v>
      </c>
      <c r="BC5" t="s">
        <v>189</v>
      </c>
    </row>
    <row r="6" spans="2:55" ht="15.75" thickBot="1" x14ac:dyDescent="0.3">
      <c r="B6" s="5">
        <v>4</v>
      </c>
      <c r="C6" s="3" t="s">
        <v>6</v>
      </c>
      <c r="D6" s="3" t="s">
        <v>14</v>
      </c>
      <c r="F6" s="5">
        <v>1</v>
      </c>
      <c r="G6" s="3">
        <v>1991</v>
      </c>
      <c r="I6" s="5">
        <v>4</v>
      </c>
      <c r="J6" s="3" t="s">
        <v>31</v>
      </c>
      <c r="K6" s="3">
        <v>2012</v>
      </c>
      <c r="L6" s="3">
        <v>62</v>
      </c>
      <c r="N6" s="3" t="s">
        <v>5</v>
      </c>
      <c r="O6" s="3" t="s">
        <v>196</v>
      </c>
      <c r="P6" s="3">
        <v>4</v>
      </c>
      <c r="R6" s="97">
        <v>30</v>
      </c>
      <c r="S6" s="98">
        <f>Comparison!$C$3</f>
        <v>67</v>
      </c>
      <c r="X6">
        <v>7</v>
      </c>
      <c r="Y6" t="s">
        <v>9</v>
      </c>
      <c r="AD6" s="35"/>
      <c r="AE6" s="36"/>
      <c r="AF6" s="36" t="s">
        <v>50</v>
      </c>
      <c r="AG6" s="36" t="s">
        <v>51</v>
      </c>
      <c r="AH6" s="36" t="s">
        <v>52</v>
      </c>
      <c r="AI6" s="37" t="s">
        <v>53</v>
      </c>
      <c r="AK6" s="267" t="s">
        <v>60</v>
      </c>
      <c r="AL6" s="267"/>
      <c r="AO6" s="267" t="s">
        <v>156</v>
      </c>
      <c r="AP6" s="267"/>
      <c r="AX6">
        <v>1</v>
      </c>
      <c r="AY6" t="s">
        <v>28</v>
      </c>
      <c r="AZ6">
        <f>IF($AZ$4=1,24,60)</f>
        <v>60</v>
      </c>
      <c r="BB6">
        <v>24</v>
      </c>
      <c r="BC6">
        <v>60</v>
      </c>
    </row>
    <row r="7" spans="2:55" ht="15" x14ac:dyDescent="0.25">
      <c r="B7" s="5">
        <v>5</v>
      </c>
      <c r="C7" s="3" t="s">
        <v>7</v>
      </c>
      <c r="D7" s="3" t="s">
        <v>15</v>
      </c>
      <c r="F7" s="5">
        <v>2</v>
      </c>
      <c r="G7" s="3">
        <v>1992</v>
      </c>
      <c r="I7" s="5">
        <v>5</v>
      </c>
      <c r="J7" s="3" t="s">
        <v>32</v>
      </c>
      <c r="K7" s="3">
        <v>2013</v>
      </c>
      <c r="L7" s="3">
        <v>63</v>
      </c>
      <c r="N7" s="3" t="s">
        <v>6</v>
      </c>
      <c r="O7" s="3" t="s">
        <v>197</v>
      </c>
      <c r="P7" s="3">
        <v>5</v>
      </c>
      <c r="X7">
        <v>8</v>
      </c>
      <c r="Y7" t="s">
        <v>10</v>
      </c>
      <c r="AD7" s="38">
        <v>1991</v>
      </c>
      <c r="AE7" s="58"/>
      <c r="AF7" s="39">
        <v>179</v>
      </c>
      <c r="AG7" s="39">
        <v>254</v>
      </c>
      <c r="AH7" s="39">
        <v>122</v>
      </c>
      <c r="AI7" s="40">
        <v>1</v>
      </c>
      <c r="AK7" s="267" t="s">
        <v>61</v>
      </c>
      <c r="AL7" s="267"/>
      <c r="AO7" s="267" t="s">
        <v>157</v>
      </c>
      <c r="AP7" s="267"/>
      <c r="AX7">
        <v>2</v>
      </c>
      <c r="AY7" t="s">
        <v>29</v>
      </c>
      <c r="AZ7">
        <f>IF($AZ$4=1,32,68)</f>
        <v>68</v>
      </c>
      <c r="BB7">
        <v>32</v>
      </c>
      <c r="BC7">
        <v>68</v>
      </c>
    </row>
    <row r="8" spans="2:55" ht="15" x14ac:dyDescent="0.25">
      <c r="B8" s="5">
        <v>6</v>
      </c>
      <c r="C8" s="3" t="s">
        <v>9</v>
      </c>
      <c r="D8" s="3" t="s">
        <v>23</v>
      </c>
      <c r="F8" s="5">
        <v>3</v>
      </c>
      <c r="G8" s="3">
        <v>1993</v>
      </c>
      <c r="I8" s="5">
        <v>6</v>
      </c>
      <c r="J8" s="3" t="s">
        <v>33</v>
      </c>
      <c r="K8" s="3">
        <v>2014</v>
      </c>
      <c r="L8" s="3">
        <v>64</v>
      </c>
      <c r="N8" s="3" t="s">
        <v>7</v>
      </c>
      <c r="O8" s="3" t="s">
        <v>198</v>
      </c>
      <c r="P8" s="3">
        <v>6</v>
      </c>
      <c r="X8">
        <v>9</v>
      </c>
      <c r="Y8" t="s">
        <v>11</v>
      </c>
      <c r="AD8" s="38">
        <v>1992</v>
      </c>
      <c r="AE8" s="59"/>
      <c r="AF8" s="39">
        <v>137</v>
      </c>
      <c r="AG8" s="39">
        <v>231</v>
      </c>
      <c r="AH8" s="39">
        <v>137</v>
      </c>
      <c r="AI8" s="40">
        <v>2</v>
      </c>
      <c r="AK8" s="267" t="s">
        <v>62</v>
      </c>
      <c r="AL8" s="267"/>
      <c r="AO8" s="267" t="s">
        <v>158</v>
      </c>
      <c r="AP8" s="267"/>
      <c r="AX8">
        <v>3</v>
      </c>
      <c r="AY8" t="s">
        <v>30</v>
      </c>
      <c r="AZ8">
        <f>IF($AZ$4=1,31,67)</f>
        <v>67</v>
      </c>
      <c r="BB8">
        <v>31</v>
      </c>
      <c r="BC8">
        <v>67</v>
      </c>
    </row>
    <row r="9" spans="2:55" ht="15" x14ac:dyDescent="0.25">
      <c r="B9" s="5">
        <v>7</v>
      </c>
      <c r="C9" s="3" t="s">
        <v>10</v>
      </c>
      <c r="D9" s="3" t="s">
        <v>17</v>
      </c>
      <c r="F9" s="5">
        <v>4</v>
      </c>
      <c r="G9" s="3">
        <v>1994</v>
      </c>
      <c r="I9" s="5">
        <v>7</v>
      </c>
      <c r="J9" s="3" t="s">
        <v>34</v>
      </c>
      <c r="K9" s="3">
        <v>2015</v>
      </c>
      <c r="L9" s="3">
        <v>65</v>
      </c>
      <c r="N9" s="3" t="s">
        <v>9</v>
      </c>
      <c r="O9" s="3" t="s">
        <v>199</v>
      </c>
      <c r="P9" s="3">
        <v>7</v>
      </c>
      <c r="X9">
        <v>10</v>
      </c>
      <c r="Y9" t="s">
        <v>8</v>
      </c>
      <c r="AD9" s="38">
        <v>1993</v>
      </c>
      <c r="AE9" s="60"/>
      <c r="AF9" s="39">
        <v>224</v>
      </c>
      <c r="AG9" s="39">
        <v>252</v>
      </c>
      <c r="AH9" s="39">
        <v>216</v>
      </c>
      <c r="AI9" s="40">
        <v>3</v>
      </c>
      <c r="AO9" s="267" t="s">
        <v>178</v>
      </c>
      <c r="AP9" s="267"/>
      <c r="AX9">
        <v>4</v>
      </c>
      <c r="AY9" t="s">
        <v>31</v>
      </c>
      <c r="AZ9">
        <f>IF($AZ$4=1,30,66)</f>
        <v>66</v>
      </c>
      <c r="BB9">
        <v>30</v>
      </c>
      <c r="BC9">
        <v>66</v>
      </c>
    </row>
    <row r="10" spans="2:55" ht="15" x14ac:dyDescent="0.25">
      <c r="B10" s="5">
        <v>8</v>
      </c>
      <c r="C10" s="3" t="s">
        <v>11</v>
      </c>
      <c r="D10" s="3" t="s">
        <v>18</v>
      </c>
      <c r="F10" s="5">
        <v>5</v>
      </c>
      <c r="G10" s="3">
        <v>1995</v>
      </c>
      <c r="I10" s="5">
        <v>8</v>
      </c>
      <c r="J10" s="3" t="s">
        <v>35</v>
      </c>
      <c r="K10" s="3">
        <v>2016</v>
      </c>
      <c r="L10" s="3">
        <v>66</v>
      </c>
      <c r="N10" s="3" t="s">
        <v>10</v>
      </c>
      <c r="O10" s="3" t="s">
        <v>200</v>
      </c>
      <c r="P10" s="3">
        <v>8</v>
      </c>
      <c r="X10">
        <v>11</v>
      </c>
      <c r="Y10" t="s">
        <v>96</v>
      </c>
      <c r="AD10" s="38">
        <v>1994</v>
      </c>
      <c r="AE10" s="41"/>
      <c r="AF10" s="39">
        <v>137</v>
      </c>
      <c r="AG10" s="39">
        <v>189</v>
      </c>
      <c r="AH10" s="39">
        <v>138</v>
      </c>
      <c r="AI10" s="40">
        <v>8</v>
      </c>
      <c r="AO10" s="267" t="s">
        <v>159</v>
      </c>
      <c r="AP10" s="267"/>
      <c r="AX10">
        <v>5</v>
      </c>
      <c r="AY10" t="s">
        <v>32</v>
      </c>
      <c r="AZ10">
        <f>IF($AZ$4=1,29,65)</f>
        <v>65</v>
      </c>
      <c r="BB10">
        <v>29</v>
      </c>
      <c r="BC10">
        <v>65</v>
      </c>
    </row>
    <row r="11" spans="2:55" ht="15" x14ac:dyDescent="0.25">
      <c r="B11" s="5">
        <v>9</v>
      </c>
      <c r="C11" s="3" t="s">
        <v>8</v>
      </c>
      <c r="D11" s="3" t="s">
        <v>16</v>
      </c>
      <c r="F11" s="5">
        <v>6</v>
      </c>
      <c r="G11" s="3">
        <v>1996</v>
      </c>
      <c r="I11" s="5">
        <v>9</v>
      </c>
      <c r="J11" s="3" t="s">
        <v>36</v>
      </c>
      <c r="K11" s="3">
        <v>2017</v>
      </c>
      <c r="L11" s="3">
        <v>67</v>
      </c>
      <c r="N11" s="3" t="s">
        <v>11</v>
      </c>
      <c r="O11" s="3" t="s">
        <v>201</v>
      </c>
      <c r="P11" s="3">
        <v>9</v>
      </c>
      <c r="X11">
        <v>12</v>
      </c>
      <c r="Y11" t="s">
        <v>103</v>
      </c>
      <c r="AD11" s="38">
        <v>1995</v>
      </c>
      <c r="AE11" s="42"/>
      <c r="AF11" s="39">
        <v>96</v>
      </c>
      <c r="AG11" s="39">
        <v>200</v>
      </c>
      <c r="AH11" s="39">
        <v>98</v>
      </c>
      <c r="AI11" s="40">
        <v>1</v>
      </c>
      <c r="AO11" s="267" t="s">
        <v>160</v>
      </c>
      <c r="AP11" s="267"/>
      <c r="AX11">
        <v>6</v>
      </c>
      <c r="AY11" t="s">
        <v>33</v>
      </c>
      <c r="AZ11">
        <f>IF($AZ$4=1,28,64)</f>
        <v>64</v>
      </c>
      <c r="BB11">
        <v>28</v>
      </c>
      <c r="BC11">
        <v>64</v>
      </c>
    </row>
    <row r="12" spans="2:55" ht="15" x14ac:dyDescent="0.25">
      <c r="B12" s="5">
        <v>10</v>
      </c>
      <c r="C12" s="3" t="s">
        <v>96</v>
      </c>
      <c r="D12" s="3" t="s">
        <v>97</v>
      </c>
      <c r="F12" s="5">
        <v>7</v>
      </c>
      <c r="G12" s="3">
        <v>1997</v>
      </c>
      <c r="I12" s="5">
        <v>10</v>
      </c>
      <c r="J12" s="3" t="s">
        <v>37</v>
      </c>
      <c r="K12" s="3">
        <v>2018</v>
      </c>
      <c r="L12" s="3">
        <v>68</v>
      </c>
      <c r="N12" s="3" t="s">
        <v>8</v>
      </c>
      <c r="O12" s="3" t="s">
        <v>202</v>
      </c>
      <c r="P12" s="3">
        <v>10</v>
      </c>
      <c r="X12">
        <v>13</v>
      </c>
      <c r="Y12" t="s">
        <v>183</v>
      </c>
      <c r="AD12" s="38">
        <v>1996</v>
      </c>
      <c r="AE12" s="43"/>
      <c r="AF12" s="39">
        <v>69</v>
      </c>
      <c r="AG12" s="39">
        <v>223</v>
      </c>
      <c r="AH12" s="39">
        <v>131</v>
      </c>
      <c r="AI12" s="40">
        <v>2</v>
      </c>
      <c r="AO12" s="267" t="s">
        <v>161</v>
      </c>
      <c r="AP12" s="267"/>
      <c r="AX12">
        <v>7</v>
      </c>
      <c r="AY12" t="s">
        <v>34</v>
      </c>
      <c r="AZ12">
        <f>IF($AZ$4=1,27,63)</f>
        <v>63</v>
      </c>
      <c r="BB12">
        <v>27</v>
      </c>
      <c r="BC12">
        <v>63</v>
      </c>
    </row>
    <row r="13" spans="2:55" ht="15" x14ac:dyDescent="0.25">
      <c r="B13" s="5">
        <v>11</v>
      </c>
      <c r="C13" s="3" t="s">
        <v>103</v>
      </c>
      <c r="D13" s="3" t="s">
        <v>104</v>
      </c>
      <c r="F13" s="5">
        <v>8</v>
      </c>
      <c r="G13" s="3">
        <v>1998</v>
      </c>
      <c r="I13" s="5">
        <v>11</v>
      </c>
      <c r="J13" s="3" t="s">
        <v>38</v>
      </c>
      <c r="K13" s="3">
        <v>2019</v>
      </c>
      <c r="L13" s="3">
        <v>33</v>
      </c>
      <c r="N13" s="3" t="s">
        <v>96</v>
      </c>
      <c r="O13" s="3" t="s">
        <v>203</v>
      </c>
      <c r="P13" s="3">
        <v>11</v>
      </c>
      <c r="X13">
        <v>14</v>
      </c>
      <c r="Y13" t="s">
        <v>101</v>
      </c>
      <c r="AD13" s="38">
        <v>1997</v>
      </c>
      <c r="AE13" s="61"/>
      <c r="AF13" s="39">
        <v>203</v>
      </c>
      <c r="AG13" s="39">
        <v>250</v>
      </c>
      <c r="AH13" s="39">
        <v>190</v>
      </c>
      <c r="AI13" s="40">
        <v>3</v>
      </c>
      <c r="AO13" s="267" t="s">
        <v>162</v>
      </c>
      <c r="AP13" s="267"/>
      <c r="AX13">
        <v>8</v>
      </c>
      <c r="AY13" t="s">
        <v>35</v>
      </c>
      <c r="AZ13">
        <f>IF($AZ$4=1,26,62)</f>
        <v>62</v>
      </c>
      <c r="BB13">
        <v>26</v>
      </c>
      <c r="BC13">
        <v>62</v>
      </c>
    </row>
    <row r="14" spans="2:55" ht="15" x14ac:dyDescent="0.25">
      <c r="B14" s="5">
        <v>12</v>
      </c>
      <c r="C14" s="3" t="s">
        <v>183</v>
      </c>
      <c r="D14" s="3" t="s">
        <v>125</v>
      </c>
      <c r="F14" s="5">
        <v>9</v>
      </c>
      <c r="G14" s="3">
        <v>1999</v>
      </c>
      <c r="I14" s="5">
        <v>12</v>
      </c>
      <c r="J14" s="3" t="s">
        <v>39</v>
      </c>
      <c r="K14" s="3">
        <v>2020</v>
      </c>
      <c r="L14" s="3">
        <v>34</v>
      </c>
      <c r="N14" s="3" t="s">
        <v>103</v>
      </c>
      <c r="O14" s="3" t="s">
        <v>204</v>
      </c>
      <c r="P14" s="3">
        <v>12</v>
      </c>
      <c r="X14">
        <v>15</v>
      </c>
      <c r="Y14" t="s">
        <v>102</v>
      </c>
      <c r="AD14" s="38">
        <v>1998</v>
      </c>
      <c r="AE14" s="62"/>
      <c r="AF14" s="39">
        <v>127</v>
      </c>
      <c r="AG14" s="39">
        <v>238</v>
      </c>
      <c r="AH14" s="39">
        <v>118</v>
      </c>
      <c r="AI14" s="40">
        <v>8</v>
      </c>
      <c r="AO14" s="267" t="s">
        <v>163</v>
      </c>
      <c r="AP14" s="267"/>
      <c r="AX14">
        <v>9</v>
      </c>
      <c r="AY14" t="s">
        <v>36</v>
      </c>
      <c r="AZ14">
        <f>IF($AZ$4=1,25,61)</f>
        <v>61</v>
      </c>
      <c r="BB14">
        <v>25</v>
      </c>
      <c r="BC14">
        <v>61</v>
      </c>
    </row>
    <row r="15" spans="2:55" ht="15" x14ac:dyDescent="0.25">
      <c r="B15" s="5">
        <v>13</v>
      </c>
      <c r="C15" s="3" t="s">
        <v>101</v>
      </c>
      <c r="D15" s="3" t="s">
        <v>99</v>
      </c>
      <c r="F15" s="5">
        <v>10</v>
      </c>
      <c r="G15" s="3">
        <v>2000</v>
      </c>
      <c r="I15" s="5">
        <v>13</v>
      </c>
      <c r="J15" s="3"/>
      <c r="K15" s="3">
        <v>2021</v>
      </c>
      <c r="L15" s="3">
        <v>35</v>
      </c>
      <c r="N15" s="3" t="s">
        <v>183</v>
      </c>
      <c r="O15" s="3" t="s">
        <v>205</v>
      </c>
      <c r="P15" s="3">
        <v>13</v>
      </c>
      <c r="X15">
        <v>16</v>
      </c>
      <c r="Y15" t="s">
        <v>123</v>
      </c>
      <c r="AD15" s="38">
        <v>1999</v>
      </c>
      <c r="AE15" s="63"/>
      <c r="AF15" s="39">
        <v>217</v>
      </c>
      <c r="AG15" s="39">
        <v>255</v>
      </c>
      <c r="AH15" s="39">
        <v>217</v>
      </c>
      <c r="AI15" s="40">
        <v>1</v>
      </c>
      <c r="AO15" s="267" t="s">
        <v>168</v>
      </c>
      <c r="AP15" s="267"/>
      <c r="AX15">
        <v>10</v>
      </c>
      <c r="AY15" t="s">
        <v>37</v>
      </c>
      <c r="AZ15">
        <f>IF($AZ$4=1,24,60)</f>
        <v>60</v>
      </c>
      <c r="BB15">
        <v>24</v>
      </c>
      <c r="BC15">
        <v>60</v>
      </c>
    </row>
    <row r="16" spans="2:55" ht="15" x14ac:dyDescent="0.25">
      <c r="B16" s="5">
        <v>14</v>
      </c>
      <c r="C16" s="3" t="s">
        <v>102</v>
      </c>
      <c r="D16" s="3" t="s">
        <v>100</v>
      </c>
      <c r="F16" s="5">
        <v>11</v>
      </c>
      <c r="G16" s="3">
        <v>2001</v>
      </c>
      <c r="I16" s="5">
        <v>14</v>
      </c>
      <c r="J16" s="3"/>
      <c r="K16" s="3">
        <v>2022</v>
      </c>
      <c r="L16" s="3">
        <v>36</v>
      </c>
      <c r="N16" s="3" t="s">
        <v>101</v>
      </c>
      <c r="O16" s="3" t="s">
        <v>99</v>
      </c>
      <c r="P16" s="3">
        <v>14</v>
      </c>
      <c r="X16">
        <v>17</v>
      </c>
      <c r="Y16" t="s">
        <v>179</v>
      </c>
      <c r="AD16" s="38">
        <v>2000</v>
      </c>
      <c r="AE16" s="44"/>
      <c r="AF16" s="39">
        <v>198</v>
      </c>
      <c r="AG16" s="39">
        <v>190</v>
      </c>
      <c r="AH16" s="39">
        <v>254</v>
      </c>
      <c r="AI16" s="40">
        <v>2</v>
      </c>
      <c r="AO16" s="267" t="s">
        <v>165</v>
      </c>
      <c r="AP16" s="267"/>
      <c r="AX16">
        <v>11</v>
      </c>
      <c r="AY16" t="s">
        <v>38</v>
      </c>
      <c r="AZ16">
        <f>IF($AZ$4=1,24,60)</f>
        <v>60</v>
      </c>
      <c r="BB16">
        <v>24</v>
      </c>
      <c r="BC16">
        <v>60</v>
      </c>
    </row>
    <row r="17" spans="2:55" ht="15" x14ac:dyDescent="0.25">
      <c r="B17" s="5">
        <v>15</v>
      </c>
      <c r="C17" s="4" t="s">
        <v>123</v>
      </c>
      <c r="D17" s="3" t="s">
        <v>124</v>
      </c>
      <c r="F17" s="5">
        <v>12</v>
      </c>
      <c r="G17" s="3">
        <v>2002</v>
      </c>
      <c r="I17" s="5">
        <v>15</v>
      </c>
      <c r="J17" s="3"/>
      <c r="K17" s="3">
        <v>2023</v>
      </c>
      <c r="L17" s="3">
        <v>37</v>
      </c>
      <c r="N17" s="3" t="s">
        <v>102</v>
      </c>
      <c r="O17" s="3" t="s">
        <v>100</v>
      </c>
      <c r="P17" s="3">
        <v>15</v>
      </c>
      <c r="X17">
        <v>18</v>
      </c>
      <c r="Y17" t="s">
        <v>185</v>
      </c>
      <c r="AD17" s="38">
        <v>2001</v>
      </c>
      <c r="AE17" s="45"/>
      <c r="AF17" s="39">
        <v>117</v>
      </c>
      <c r="AG17" s="39">
        <v>99</v>
      </c>
      <c r="AH17" s="39">
        <v>253</v>
      </c>
      <c r="AI17" s="40">
        <v>3</v>
      </c>
      <c r="AO17" s="267" t="s">
        <v>167</v>
      </c>
      <c r="AP17" s="267"/>
      <c r="AX17">
        <v>12</v>
      </c>
      <c r="AY17" t="s">
        <v>39</v>
      </c>
      <c r="AZ17">
        <f>IF($AZ$4=1,24,60)</f>
        <v>60</v>
      </c>
      <c r="BB17">
        <v>24</v>
      </c>
      <c r="BC17">
        <v>60</v>
      </c>
    </row>
    <row r="18" spans="2:55" ht="15" x14ac:dyDescent="0.25">
      <c r="B18" s="5">
        <v>16</v>
      </c>
      <c r="C18" s="3" t="s">
        <v>179</v>
      </c>
      <c r="D18" s="3" t="s">
        <v>174</v>
      </c>
      <c r="F18" s="5">
        <v>13</v>
      </c>
      <c r="G18" s="3">
        <v>2003</v>
      </c>
      <c r="I18" s="5">
        <v>16</v>
      </c>
      <c r="J18" s="3"/>
      <c r="K18" s="3">
        <v>2024</v>
      </c>
      <c r="L18" s="3">
        <v>38</v>
      </c>
      <c r="N18" s="3" t="s">
        <v>123</v>
      </c>
      <c r="O18" s="3" t="s">
        <v>124</v>
      </c>
      <c r="P18" s="3">
        <v>16</v>
      </c>
      <c r="X18">
        <v>19</v>
      </c>
      <c r="Y18" t="s">
        <v>180</v>
      </c>
      <c r="AD18" s="38">
        <v>2002</v>
      </c>
      <c r="AE18" s="64"/>
      <c r="AF18" s="39">
        <v>203</v>
      </c>
      <c r="AG18" s="39">
        <v>247</v>
      </c>
      <c r="AH18" s="39">
        <v>253</v>
      </c>
      <c r="AI18" s="40">
        <v>8</v>
      </c>
      <c r="AO18" s="267" t="s">
        <v>166</v>
      </c>
      <c r="AP18" s="267"/>
    </row>
    <row r="19" spans="2:55" ht="15" x14ac:dyDescent="0.25">
      <c r="B19" s="5">
        <v>17</v>
      </c>
      <c r="C19" s="3" t="s">
        <v>185</v>
      </c>
      <c r="D19" s="3" t="s">
        <v>175</v>
      </c>
      <c r="F19" s="5">
        <v>14</v>
      </c>
      <c r="G19" s="3">
        <v>2004</v>
      </c>
      <c r="I19" s="5">
        <v>17</v>
      </c>
      <c r="J19" s="3"/>
      <c r="K19" s="3">
        <v>2025</v>
      </c>
      <c r="L19" s="3">
        <v>39</v>
      </c>
      <c r="N19" s="3" t="s">
        <v>179</v>
      </c>
      <c r="O19" s="3" t="s">
        <v>174</v>
      </c>
      <c r="P19" s="3">
        <v>17</v>
      </c>
      <c r="X19">
        <v>20</v>
      </c>
      <c r="Y19" t="s">
        <v>186</v>
      </c>
      <c r="AD19" s="38">
        <v>2003</v>
      </c>
      <c r="AE19" s="65"/>
      <c r="AF19" s="39">
        <v>178</v>
      </c>
      <c r="AG19" s="39">
        <v>168</v>
      </c>
      <c r="AH19" s="39">
        <v>254</v>
      </c>
      <c r="AI19" s="40">
        <v>1</v>
      </c>
      <c r="AO19" s="267" t="s">
        <v>169</v>
      </c>
      <c r="AP19" s="267"/>
    </row>
    <row r="20" spans="2:55" ht="15" x14ac:dyDescent="0.25">
      <c r="B20" s="5">
        <v>18</v>
      </c>
      <c r="C20" s="3" t="s">
        <v>180</v>
      </c>
      <c r="D20" s="3" t="s">
        <v>176</v>
      </c>
      <c r="F20" s="5">
        <v>15</v>
      </c>
      <c r="G20" s="3">
        <v>2005</v>
      </c>
      <c r="I20" s="5">
        <v>18</v>
      </c>
      <c r="J20" s="3"/>
      <c r="K20" s="3">
        <v>2026</v>
      </c>
      <c r="L20" s="3">
        <v>40</v>
      </c>
      <c r="N20" s="3" t="s">
        <v>185</v>
      </c>
      <c r="O20" s="3" t="s">
        <v>175</v>
      </c>
      <c r="P20" s="3">
        <v>18</v>
      </c>
      <c r="X20">
        <v>24</v>
      </c>
      <c r="Y20" t="s">
        <v>162</v>
      </c>
      <c r="AD20" s="38">
        <v>2004</v>
      </c>
      <c r="AE20" s="66"/>
      <c r="AF20" s="39">
        <v>146</v>
      </c>
      <c r="AG20" s="39">
        <v>131</v>
      </c>
      <c r="AH20" s="39">
        <v>253</v>
      </c>
      <c r="AI20" s="40">
        <v>2</v>
      </c>
      <c r="AO20" s="267"/>
      <c r="AP20" s="267"/>
    </row>
    <row r="21" spans="2:55" ht="15" x14ac:dyDescent="0.25">
      <c r="B21" s="5">
        <v>19</v>
      </c>
      <c r="C21" s="3" t="s">
        <v>186</v>
      </c>
      <c r="D21" s="3" t="s">
        <v>177</v>
      </c>
      <c r="F21" s="5">
        <v>16</v>
      </c>
      <c r="G21" s="3">
        <v>2006</v>
      </c>
      <c r="I21" s="5">
        <v>19</v>
      </c>
      <c r="J21" s="3"/>
      <c r="K21" s="3">
        <v>2027</v>
      </c>
      <c r="L21" s="3">
        <v>41</v>
      </c>
      <c r="N21" s="3" t="s">
        <v>180</v>
      </c>
      <c r="O21" s="3" t="s">
        <v>176</v>
      </c>
      <c r="P21" s="3">
        <v>19</v>
      </c>
      <c r="AD21" s="38">
        <v>2005</v>
      </c>
      <c r="AE21" s="46"/>
      <c r="AF21" s="39">
        <v>194</v>
      </c>
      <c r="AG21" s="39">
        <v>217</v>
      </c>
      <c r="AH21" s="39">
        <v>228</v>
      </c>
      <c r="AI21" s="40">
        <v>3</v>
      </c>
    </row>
    <row r="22" spans="2:55" ht="15" x14ac:dyDescent="0.25">
      <c r="F22" s="5">
        <v>17</v>
      </c>
      <c r="G22" s="3">
        <v>2007</v>
      </c>
      <c r="I22" s="5">
        <v>20</v>
      </c>
      <c r="J22" s="3"/>
      <c r="K22" s="3">
        <v>2028</v>
      </c>
      <c r="L22" s="3">
        <v>42</v>
      </c>
      <c r="N22" s="3" t="s">
        <v>186</v>
      </c>
      <c r="O22" s="3" t="s">
        <v>177</v>
      </c>
      <c r="P22" s="3">
        <v>20</v>
      </c>
      <c r="AD22" s="38">
        <v>2006</v>
      </c>
      <c r="AE22" s="47"/>
      <c r="AF22" s="39">
        <v>127</v>
      </c>
      <c r="AG22" s="39">
        <v>177</v>
      </c>
      <c r="AH22" s="39">
        <v>199</v>
      </c>
      <c r="AI22" s="40">
        <v>8</v>
      </c>
    </row>
    <row r="23" spans="2:55" ht="15" x14ac:dyDescent="0.25">
      <c r="F23" s="5">
        <v>18</v>
      </c>
      <c r="G23" s="3">
        <v>2008</v>
      </c>
      <c r="I23" s="5">
        <v>21</v>
      </c>
      <c r="J23" s="3"/>
      <c r="K23" s="3">
        <v>2029</v>
      </c>
      <c r="L23" s="3">
        <v>43</v>
      </c>
      <c r="N23" s="3" t="s">
        <v>162</v>
      </c>
      <c r="O23" s="3" t="s">
        <v>164</v>
      </c>
      <c r="P23" s="3">
        <v>24</v>
      </c>
      <c r="AD23" s="38">
        <v>2007</v>
      </c>
      <c r="AE23" s="48"/>
      <c r="AF23" s="39">
        <v>68</v>
      </c>
      <c r="AG23" s="39">
        <v>130</v>
      </c>
      <c r="AH23" s="39">
        <v>158</v>
      </c>
      <c r="AI23" s="40">
        <v>1</v>
      </c>
    </row>
    <row r="24" spans="2:55" ht="15" x14ac:dyDescent="0.25">
      <c r="F24" s="5">
        <v>19</v>
      </c>
      <c r="G24" s="3">
        <v>2009</v>
      </c>
      <c r="I24" s="5">
        <v>22</v>
      </c>
      <c r="J24" s="3"/>
      <c r="K24" s="3">
        <v>2030</v>
      </c>
      <c r="L24" s="3">
        <v>44</v>
      </c>
      <c r="N24" s="3" t="s">
        <v>192</v>
      </c>
      <c r="O24" s="3" t="s">
        <v>191</v>
      </c>
      <c r="P24" s="3">
        <v>25</v>
      </c>
      <c r="AD24" s="38">
        <v>2008</v>
      </c>
      <c r="AE24" s="67"/>
      <c r="AF24" s="39">
        <v>151</v>
      </c>
      <c r="AG24" s="39">
        <v>191</v>
      </c>
      <c r="AH24" s="39">
        <v>209</v>
      </c>
      <c r="AI24" s="40">
        <v>2</v>
      </c>
    </row>
    <row r="25" spans="2:55" ht="15" x14ac:dyDescent="0.25">
      <c r="F25" s="5">
        <v>20</v>
      </c>
      <c r="G25" s="3">
        <v>2010</v>
      </c>
      <c r="I25" s="5">
        <v>23</v>
      </c>
      <c r="J25" s="3"/>
      <c r="K25" s="3"/>
      <c r="L25" s="3">
        <v>45</v>
      </c>
      <c r="AD25" s="38">
        <v>2009</v>
      </c>
      <c r="AE25" s="49"/>
      <c r="AF25" s="39">
        <v>76</v>
      </c>
      <c r="AG25" s="39">
        <v>70</v>
      </c>
      <c r="AH25" s="39">
        <v>160</v>
      </c>
      <c r="AI25" s="40">
        <v>3</v>
      </c>
    </row>
    <row r="26" spans="2:55" ht="15" x14ac:dyDescent="0.25">
      <c r="F26" s="5">
        <v>21</v>
      </c>
      <c r="G26" s="3">
        <v>2011</v>
      </c>
      <c r="I26" s="5">
        <v>24</v>
      </c>
      <c r="J26" s="3"/>
      <c r="K26" s="3"/>
      <c r="L26" s="3">
        <v>46</v>
      </c>
      <c r="AD26" s="38">
        <v>2010</v>
      </c>
      <c r="AE26" s="68"/>
      <c r="AF26" s="39">
        <v>232</v>
      </c>
      <c r="AG26" s="39">
        <v>190</v>
      </c>
      <c r="AH26" s="39">
        <v>232</v>
      </c>
      <c r="AI26" s="40">
        <v>8</v>
      </c>
    </row>
    <row r="27" spans="2:55" ht="15" x14ac:dyDescent="0.25">
      <c r="F27" s="5">
        <v>22</v>
      </c>
      <c r="G27" s="3">
        <v>2012</v>
      </c>
      <c r="I27" s="5">
        <v>25</v>
      </c>
      <c r="J27" s="3"/>
      <c r="K27" s="3"/>
      <c r="L27" s="3">
        <v>47</v>
      </c>
      <c r="AD27" s="38">
        <v>2011</v>
      </c>
      <c r="AE27" s="50"/>
      <c r="AF27" s="39">
        <v>210</v>
      </c>
      <c r="AG27" s="39">
        <v>132</v>
      </c>
      <c r="AH27" s="39">
        <v>210</v>
      </c>
      <c r="AI27" s="40">
        <v>1</v>
      </c>
    </row>
    <row r="28" spans="2:55" ht="15" x14ac:dyDescent="0.25">
      <c r="F28" s="5">
        <v>23</v>
      </c>
      <c r="G28" s="3">
        <v>2013</v>
      </c>
      <c r="I28" s="5">
        <v>26</v>
      </c>
      <c r="J28" s="3"/>
      <c r="K28" s="3"/>
      <c r="L28" s="3">
        <v>48</v>
      </c>
      <c r="AD28" s="38">
        <v>2012</v>
      </c>
      <c r="AE28" s="51"/>
      <c r="AF28" s="39">
        <v>229</v>
      </c>
      <c r="AG28" s="39">
        <v>105</v>
      </c>
      <c r="AH28" s="39">
        <v>210</v>
      </c>
      <c r="AI28" s="40">
        <v>2</v>
      </c>
    </row>
    <row r="29" spans="2:55" ht="15" x14ac:dyDescent="0.25">
      <c r="F29" s="5">
        <v>24</v>
      </c>
      <c r="G29" s="3">
        <v>2014</v>
      </c>
      <c r="I29" s="5">
        <v>27</v>
      </c>
      <c r="J29" s="3"/>
      <c r="K29" s="3"/>
      <c r="L29" s="3">
        <v>49</v>
      </c>
      <c r="AD29" s="38">
        <v>2013</v>
      </c>
      <c r="AE29" s="69"/>
      <c r="AF29" s="39">
        <v>245</v>
      </c>
      <c r="AG29" s="39">
        <v>199</v>
      </c>
      <c r="AH29" s="39">
        <v>238</v>
      </c>
      <c r="AI29" s="40">
        <v>3</v>
      </c>
    </row>
    <row r="30" spans="2:55" ht="15" x14ac:dyDescent="0.25">
      <c r="F30" s="5">
        <v>25</v>
      </c>
      <c r="G30" s="3">
        <v>2015</v>
      </c>
      <c r="I30" s="5">
        <v>28</v>
      </c>
      <c r="J30" s="3"/>
      <c r="K30" s="3"/>
      <c r="L30" s="3">
        <v>50</v>
      </c>
      <c r="AD30" s="38">
        <v>2014</v>
      </c>
      <c r="AE30" s="52"/>
      <c r="AF30" s="39">
        <v>243</v>
      </c>
      <c r="AG30" s="39">
        <v>103</v>
      </c>
      <c r="AH30" s="39">
        <v>133</v>
      </c>
      <c r="AI30" s="40">
        <v>8</v>
      </c>
    </row>
    <row r="31" spans="2:55" ht="15" x14ac:dyDescent="0.25">
      <c r="F31" s="5">
        <v>26</v>
      </c>
      <c r="G31" s="3">
        <v>2016</v>
      </c>
      <c r="I31" s="5">
        <v>29</v>
      </c>
      <c r="J31" s="3"/>
      <c r="K31" s="3"/>
      <c r="L31" s="3">
        <v>51</v>
      </c>
      <c r="AD31" s="38">
        <v>2015</v>
      </c>
      <c r="AE31" s="70"/>
      <c r="AF31" s="39">
        <v>246</v>
      </c>
      <c r="AG31" s="39">
        <v>134</v>
      </c>
      <c r="AH31" s="39">
        <v>158</v>
      </c>
      <c r="AI31" s="40">
        <v>1</v>
      </c>
    </row>
    <row r="32" spans="2:55" ht="15" x14ac:dyDescent="0.25">
      <c r="F32" s="5">
        <v>27</v>
      </c>
      <c r="G32" s="3">
        <v>2017</v>
      </c>
      <c r="I32" s="5">
        <v>30</v>
      </c>
      <c r="J32" s="4"/>
      <c r="K32" s="4"/>
      <c r="L32" s="3">
        <v>52</v>
      </c>
      <c r="AD32" s="38">
        <v>2016</v>
      </c>
      <c r="AE32" s="52"/>
      <c r="AF32" s="39">
        <v>243</v>
      </c>
      <c r="AG32" s="39">
        <v>103</v>
      </c>
      <c r="AH32" s="39">
        <v>133</v>
      </c>
      <c r="AI32" s="40">
        <v>2</v>
      </c>
    </row>
    <row r="33" spans="6:35" ht="15" x14ac:dyDescent="0.25">
      <c r="F33" s="5">
        <v>28</v>
      </c>
      <c r="G33" s="3">
        <v>2018</v>
      </c>
      <c r="I33" s="5">
        <v>31</v>
      </c>
      <c r="J33" s="4"/>
      <c r="K33" s="4"/>
      <c r="L33" s="3">
        <v>53</v>
      </c>
      <c r="AD33" s="38">
        <v>2017</v>
      </c>
      <c r="AE33" s="73"/>
      <c r="AF33" s="39">
        <v>241</v>
      </c>
      <c r="AG33" s="39">
        <v>133</v>
      </c>
      <c r="AH33" s="39">
        <v>115</v>
      </c>
      <c r="AI33" s="40">
        <v>3</v>
      </c>
    </row>
    <row r="34" spans="6:35" ht="15" x14ac:dyDescent="0.25">
      <c r="F34" s="5">
        <v>29</v>
      </c>
      <c r="G34" s="3">
        <v>2019</v>
      </c>
      <c r="I34" s="5">
        <v>32</v>
      </c>
      <c r="J34" s="4"/>
      <c r="K34" s="4"/>
      <c r="L34" s="3">
        <v>54</v>
      </c>
      <c r="AD34" s="38">
        <v>2018</v>
      </c>
      <c r="AE34" s="74"/>
      <c r="AF34" s="39">
        <v>251</v>
      </c>
      <c r="AG34" s="39">
        <v>182</v>
      </c>
      <c r="AH34" s="39">
        <v>125</v>
      </c>
      <c r="AI34" s="40">
        <v>8</v>
      </c>
    </row>
    <row r="35" spans="6:35" ht="15" x14ac:dyDescent="0.25">
      <c r="F35" s="5">
        <v>30</v>
      </c>
      <c r="G35" s="3">
        <v>2020</v>
      </c>
      <c r="I35" s="5">
        <v>33</v>
      </c>
      <c r="J35" s="4"/>
      <c r="K35" s="4"/>
      <c r="L35" s="3">
        <v>55</v>
      </c>
      <c r="AD35" s="38">
        <v>2019</v>
      </c>
      <c r="AE35" s="71"/>
      <c r="AF35" s="39">
        <v>255</v>
      </c>
      <c r="AG35" s="39">
        <v>225</v>
      </c>
      <c r="AH35" s="39">
        <v>225</v>
      </c>
      <c r="AI35" s="40">
        <v>1</v>
      </c>
    </row>
    <row r="36" spans="6:35" ht="15" x14ac:dyDescent="0.25">
      <c r="F36" s="5">
        <v>31</v>
      </c>
      <c r="G36" s="3"/>
      <c r="I36" s="5">
        <v>34</v>
      </c>
      <c r="J36" s="4"/>
      <c r="K36" s="4"/>
      <c r="L36" s="3">
        <v>56</v>
      </c>
      <c r="AD36" s="38">
        <v>2020</v>
      </c>
      <c r="AE36" s="72"/>
      <c r="AF36" s="39">
        <v>254</v>
      </c>
      <c r="AG36" s="39">
        <v>197</v>
      </c>
      <c r="AH36" s="39">
        <v>140</v>
      </c>
      <c r="AI36" s="40">
        <v>2</v>
      </c>
    </row>
    <row r="37" spans="6:35" ht="15" x14ac:dyDescent="0.25">
      <c r="F37" s="5">
        <v>32</v>
      </c>
      <c r="G37" s="3"/>
      <c r="I37" s="5">
        <v>35</v>
      </c>
      <c r="J37" s="4"/>
      <c r="K37" s="4"/>
      <c r="L37" s="3">
        <v>57</v>
      </c>
      <c r="AD37" s="38" t="s">
        <v>45</v>
      </c>
      <c r="AE37" s="53"/>
      <c r="AF37" s="39">
        <v>0</v>
      </c>
      <c r="AG37" s="39">
        <v>0</v>
      </c>
      <c r="AH37" s="39">
        <v>0</v>
      </c>
      <c r="AI37" s="40">
        <v>-4142</v>
      </c>
    </row>
    <row r="38" spans="6:35" ht="15" x14ac:dyDescent="0.25">
      <c r="F38" s="5">
        <v>33</v>
      </c>
      <c r="G38" s="3"/>
      <c r="I38" s="5">
        <v>36</v>
      </c>
      <c r="J38" s="4"/>
      <c r="K38" s="4"/>
      <c r="L38" s="3">
        <v>58</v>
      </c>
      <c r="AD38" s="38" t="s">
        <v>46</v>
      </c>
      <c r="AE38" s="53"/>
      <c r="AF38" s="39">
        <v>0</v>
      </c>
      <c r="AG38" s="39">
        <v>0</v>
      </c>
      <c r="AH38" s="39">
        <v>0</v>
      </c>
      <c r="AI38" s="40">
        <v>-4142</v>
      </c>
    </row>
    <row r="39" spans="6:35" ht="15.75" thickBot="1" x14ac:dyDescent="0.3">
      <c r="F39" s="5">
        <v>34</v>
      </c>
      <c r="G39" s="3"/>
      <c r="I39" s="5">
        <v>37</v>
      </c>
      <c r="J39" s="4"/>
      <c r="K39" s="4"/>
      <c r="L39" s="3">
        <v>59</v>
      </c>
      <c r="AD39" s="54" t="s">
        <v>47</v>
      </c>
      <c r="AE39" s="55"/>
      <c r="AF39" s="56">
        <v>0</v>
      </c>
      <c r="AG39" s="56">
        <v>0</v>
      </c>
      <c r="AH39" s="56">
        <v>0</v>
      </c>
      <c r="AI39" s="57">
        <v>-4142</v>
      </c>
    </row>
    <row r="40" spans="6:35" ht="15" x14ac:dyDescent="0.25">
      <c r="F40" s="5">
        <v>35</v>
      </c>
      <c r="G40" s="3"/>
      <c r="I40" s="5">
        <v>38</v>
      </c>
      <c r="J40" s="4"/>
      <c r="K40" s="4"/>
      <c r="L40" s="3">
        <v>60</v>
      </c>
    </row>
    <row r="41" spans="6:35" ht="15" x14ac:dyDescent="0.25">
      <c r="F41" s="5">
        <v>36</v>
      </c>
      <c r="G41" s="4"/>
      <c r="I41" s="5">
        <v>39</v>
      </c>
      <c r="J41" s="4"/>
      <c r="K41" s="4"/>
      <c r="L41" s="4"/>
    </row>
    <row r="42" spans="6:35" ht="15" x14ac:dyDescent="0.25">
      <c r="F42" s="5">
        <v>37</v>
      </c>
      <c r="G42" s="4"/>
      <c r="I42" s="5">
        <v>40</v>
      </c>
      <c r="J42" s="4"/>
      <c r="K42" s="4"/>
      <c r="L42" s="4"/>
    </row>
    <row r="43" spans="6:35" ht="15" x14ac:dyDescent="0.25">
      <c r="F43" s="5">
        <v>38</v>
      </c>
      <c r="G43" s="4"/>
      <c r="I43" s="5">
        <v>41</v>
      </c>
      <c r="J43" s="4"/>
      <c r="K43" s="4"/>
      <c r="L43" s="4"/>
    </row>
    <row r="44" spans="6:35" ht="15" x14ac:dyDescent="0.25">
      <c r="F44" s="5">
        <v>39</v>
      </c>
      <c r="G44" s="4"/>
      <c r="I44" s="5">
        <v>42</v>
      </c>
      <c r="J44" s="4"/>
      <c r="K44" s="4"/>
      <c r="L44" s="4"/>
    </row>
    <row r="45" spans="6:35" ht="15" x14ac:dyDescent="0.25">
      <c r="F45" s="5">
        <v>40</v>
      </c>
      <c r="G45" s="4"/>
      <c r="I45" s="5">
        <v>43</v>
      </c>
      <c r="J45" s="4"/>
      <c r="K45" s="4"/>
      <c r="L45" s="4"/>
    </row>
    <row r="46" spans="6:35" ht="15" x14ac:dyDescent="0.25">
      <c r="F46" s="5">
        <v>41</v>
      </c>
      <c r="G46" s="4"/>
      <c r="I46" s="5">
        <v>44</v>
      </c>
      <c r="J46" s="4"/>
      <c r="K46" s="4"/>
      <c r="L46" s="4"/>
    </row>
    <row r="47" spans="6:35" ht="15" x14ac:dyDescent="0.25">
      <c r="F47" s="5">
        <v>42</v>
      </c>
      <c r="G47" s="4"/>
      <c r="I47" s="5">
        <v>45</v>
      </c>
      <c r="J47" s="4"/>
      <c r="K47" s="4"/>
      <c r="L47" s="4"/>
    </row>
    <row r="48" spans="6:35" ht="15" x14ac:dyDescent="0.25">
      <c r="F48" s="5">
        <v>43</v>
      </c>
      <c r="G48" s="4"/>
      <c r="I48" s="5">
        <v>46</v>
      </c>
      <c r="J48" s="4"/>
      <c r="K48" s="4"/>
      <c r="L48" s="4"/>
    </row>
    <row r="49" spans="6:12" ht="15" x14ac:dyDescent="0.25">
      <c r="F49" s="5">
        <v>44</v>
      </c>
      <c r="G49" s="4"/>
      <c r="I49" s="5">
        <v>47</v>
      </c>
      <c r="J49" s="4"/>
      <c r="K49" s="4"/>
      <c r="L49" s="4"/>
    </row>
    <row r="50" spans="6:12" ht="15" x14ac:dyDescent="0.25">
      <c r="F50" s="5">
        <v>45</v>
      </c>
      <c r="G50" s="4"/>
      <c r="I50" s="5">
        <v>48</v>
      </c>
      <c r="J50" s="4"/>
      <c r="K50" s="4"/>
      <c r="L50" s="4"/>
    </row>
    <row r="51" spans="6:12" ht="15" x14ac:dyDescent="0.25">
      <c r="F51" s="5">
        <v>46</v>
      </c>
      <c r="G51" s="4"/>
      <c r="I51" s="5">
        <v>49</v>
      </c>
      <c r="J51" s="4"/>
      <c r="K51" s="4"/>
      <c r="L51" s="4"/>
    </row>
    <row r="52" spans="6:12" ht="15" x14ac:dyDescent="0.25">
      <c r="F52" s="5">
        <v>47</v>
      </c>
      <c r="G52" s="4"/>
      <c r="I52" s="5">
        <v>50</v>
      </c>
      <c r="J52" s="4"/>
      <c r="K52" s="4"/>
      <c r="L52" s="4"/>
    </row>
    <row r="53" spans="6:12" ht="15" x14ac:dyDescent="0.25">
      <c r="F53" s="5">
        <v>48</v>
      </c>
      <c r="G53" s="4"/>
    </row>
    <row r="54" spans="6:12" ht="15" x14ac:dyDescent="0.25">
      <c r="F54" s="5">
        <v>49</v>
      </c>
      <c r="G54" s="4"/>
    </row>
    <row r="55" spans="6:12" ht="15" x14ac:dyDescent="0.25">
      <c r="F55" s="5">
        <v>50</v>
      </c>
      <c r="G55" s="4"/>
    </row>
    <row r="56" spans="6:12" ht="15" x14ac:dyDescent="0.25"/>
    <row r="57" spans="6:12" ht="15" x14ac:dyDescent="0.25"/>
    <row r="58" spans="6:12" ht="15" x14ac:dyDescent="0.25"/>
    <row r="59" spans="6:12" ht="15" x14ac:dyDescent="0.25"/>
    <row r="60" spans="6:12" ht="15" x14ac:dyDescent="0.25"/>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19050</xdr:rowOff>
                  </from>
                  <to>
                    <xdr:col>50</xdr:col>
                    <xdr:colOff>95250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198" bestFit="1" customWidth="1"/>
    <col min="2" max="2" width="8" bestFit="1" customWidth="1"/>
    <col min="3" max="3" width="7" bestFit="1" customWidth="1"/>
    <col min="4" max="6" width="8" bestFit="1" customWidth="1"/>
    <col min="7" max="7" width="7" bestFit="1" customWidth="1"/>
    <col min="8" max="14" width="8" bestFit="1" customWidth="1"/>
    <col min="15" max="15" width="7.7109375" bestFit="1" customWidth="1"/>
    <col min="16" max="18" width="8" bestFit="1" customWidth="1"/>
    <col min="19" max="19" width="7.7109375" bestFit="1" customWidth="1"/>
    <col min="20" max="22" width="8" bestFit="1" customWidth="1"/>
    <col min="23" max="23" width="7" bestFit="1" customWidth="1"/>
    <col min="24" max="26" width="8" bestFit="1" customWidth="1"/>
    <col min="27" max="27" width="7.7109375" bestFit="1" customWidth="1"/>
    <col min="28" max="36" width="8" bestFit="1" customWidth="1"/>
  </cols>
  <sheetData>
    <row r="1" spans="2:31" ht="15" x14ac:dyDescent="0.25"/>
    <row r="2" spans="2:31" ht="15" x14ac:dyDescent="0.25"/>
    <row r="3" spans="2:31" ht="15" x14ac:dyDescent="0.25"/>
    <row r="4" spans="2:31" ht="15" x14ac:dyDescent="0.25">
      <c r="R4" s="189"/>
    </row>
    <row r="5" spans="2:31" ht="15" x14ac:dyDescent="0.25">
      <c r="C5" s="190"/>
      <c r="K5" s="190"/>
      <c r="O5" s="190"/>
      <c r="S5" s="190"/>
      <c r="W5" s="190"/>
      <c r="AA5" s="190"/>
    </row>
    <row r="6" spans="2:31" ht="15" x14ac:dyDescent="0.25">
      <c r="C6" s="190"/>
      <c r="G6" s="190"/>
      <c r="K6" s="190"/>
      <c r="O6" s="190"/>
      <c r="S6" s="190"/>
      <c r="W6" s="190"/>
    </row>
    <row r="7" spans="2:31" ht="15" x14ac:dyDescent="0.25">
      <c r="C7" s="190"/>
      <c r="G7" s="190"/>
      <c r="K7" s="190"/>
      <c r="O7" s="190"/>
      <c r="S7" s="190"/>
      <c r="W7" s="190"/>
      <c r="AA7" s="190"/>
    </row>
    <row r="8" spans="2:31" ht="15" x14ac:dyDescent="0.25">
      <c r="C8" s="190"/>
      <c r="G8" s="190"/>
      <c r="K8" s="190"/>
      <c r="O8" s="190"/>
      <c r="S8" s="190"/>
      <c r="W8" s="190"/>
      <c r="AA8" s="190"/>
    </row>
    <row r="9" spans="2:31" ht="15" x14ac:dyDescent="0.25">
      <c r="C9" s="190"/>
      <c r="G9" s="190"/>
      <c r="K9" s="190"/>
      <c r="M9" s="190"/>
      <c r="O9" s="190"/>
      <c r="T9" s="190"/>
      <c r="W9" s="190"/>
      <c r="AA9" s="190"/>
    </row>
    <row r="10" spans="2:31" ht="15" x14ac:dyDescent="0.25">
      <c r="B10" s="190"/>
      <c r="C10" s="190"/>
      <c r="E10" s="190"/>
      <c r="F10" s="190"/>
      <c r="G10" s="190"/>
      <c r="H10" s="190"/>
      <c r="J10" s="190"/>
      <c r="L10" s="190"/>
      <c r="N10" s="190"/>
      <c r="P10" s="190"/>
      <c r="R10" s="190"/>
      <c r="S10" s="190"/>
      <c r="T10" s="190"/>
      <c r="U10" s="190"/>
      <c r="V10" s="190"/>
      <c r="Y10" s="190"/>
      <c r="Z10" s="190"/>
      <c r="AC10" s="190"/>
    </row>
    <row r="11" spans="2:31" ht="15" x14ac:dyDescent="0.25">
      <c r="B11" s="190"/>
      <c r="C11" s="190"/>
      <c r="D11" s="190"/>
      <c r="E11" s="190"/>
      <c r="F11" s="190"/>
      <c r="G11" s="190"/>
      <c r="I11" s="190"/>
      <c r="J11" s="190"/>
      <c r="K11" s="190"/>
      <c r="L11" s="190"/>
      <c r="M11" s="190"/>
      <c r="N11" s="190"/>
      <c r="O11" s="190"/>
      <c r="P11" s="190"/>
      <c r="Q11" s="190"/>
      <c r="S11" s="190"/>
      <c r="T11" s="190"/>
      <c r="U11" s="190"/>
      <c r="V11" s="190"/>
      <c r="W11" s="190"/>
      <c r="Y11" s="190"/>
      <c r="Z11" s="190"/>
      <c r="AA11" s="190"/>
      <c r="AB11" s="190"/>
      <c r="AE11" s="190"/>
    </row>
    <row r="12" spans="2:31" ht="15" x14ac:dyDescent="0.25">
      <c r="B12" s="190"/>
      <c r="C12" s="190"/>
      <c r="D12" s="190"/>
      <c r="E12" s="190"/>
      <c r="F12" s="190"/>
      <c r="G12" s="190"/>
      <c r="I12" s="190"/>
      <c r="J12" s="190"/>
      <c r="K12" s="190"/>
      <c r="L12" s="190"/>
      <c r="M12" s="190"/>
      <c r="N12" s="190"/>
      <c r="O12" s="190"/>
      <c r="Q12" s="190"/>
      <c r="R12" s="190"/>
      <c r="S12" s="190"/>
      <c r="T12" s="190"/>
      <c r="U12" s="190"/>
      <c r="V12" s="190"/>
      <c r="W12" s="190"/>
      <c r="X12" s="190"/>
      <c r="Y12" s="190"/>
      <c r="Z12" s="190"/>
      <c r="AA12" s="190"/>
      <c r="AB12" s="190"/>
    </row>
    <row r="13" spans="2:31" ht="15" x14ac:dyDescent="0.25">
      <c r="B13" s="190"/>
      <c r="C13" s="190"/>
      <c r="D13" s="190"/>
      <c r="E13" s="190"/>
      <c r="I13" s="190"/>
      <c r="J13" s="190"/>
      <c r="L13" s="190"/>
      <c r="M13" s="190"/>
      <c r="N13" s="190"/>
      <c r="O13" s="190"/>
      <c r="V13" s="190"/>
      <c r="W13" s="190"/>
      <c r="X13" s="190"/>
      <c r="Y13" s="190"/>
      <c r="Z13" s="190"/>
      <c r="AA13" s="190"/>
      <c r="AC13" s="190"/>
    </row>
    <row r="14" spans="2:31" ht="15" x14ac:dyDescent="0.25">
      <c r="B14" s="190"/>
      <c r="C14" s="190"/>
      <c r="E14" s="190"/>
      <c r="G14" s="190"/>
      <c r="J14" s="190"/>
      <c r="K14" s="190"/>
      <c r="M14" s="190"/>
      <c r="N14" s="190"/>
      <c r="O14" s="190"/>
      <c r="S14" s="190"/>
      <c r="W14" s="190"/>
      <c r="AA14" s="190"/>
    </row>
    <row r="15" spans="2:31" ht="15" x14ac:dyDescent="0.25">
      <c r="B15" s="190"/>
      <c r="C15" s="190"/>
      <c r="G15" s="190"/>
      <c r="K15" s="190"/>
      <c r="O15" s="190"/>
      <c r="S15" s="190"/>
      <c r="W15" s="190"/>
      <c r="AA15" s="190"/>
    </row>
    <row r="16" spans="2:31" ht="15" x14ac:dyDescent="0.25">
      <c r="C16" s="190"/>
      <c r="E16" s="190"/>
      <c r="G16" s="190"/>
      <c r="K16" s="190"/>
      <c r="O16" s="190"/>
      <c r="S16" s="190"/>
      <c r="X16" s="190"/>
      <c r="AB16" s="190"/>
    </row>
    <row r="17" spans="2:30" ht="15" x14ac:dyDescent="0.25">
      <c r="C17" s="190"/>
      <c r="G17" s="190"/>
      <c r="K17" s="190"/>
      <c r="O17" s="190"/>
      <c r="S17" s="190"/>
      <c r="W17" s="190"/>
      <c r="AA17" s="190"/>
    </row>
    <row r="18" spans="2:30" ht="15" x14ac:dyDescent="0.25">
      <c r="C18" s="190"/>
      <c r="G18" s="190"/>
      <c r="K18" s="190"/>
      <c r="O18" s="190"/>
      <c r="S18" s="190"/>
      <c r="W18" s="190"/>
      <c r="AA18" s="190"/>
    </row>
    <row r="19" spans="2:30" ht="15" x14ac:dyDescent="0.25">
      <c r="C19" s="190"/>
      <c r="G19" s="190"/>
      <c r="K19" s="190"/>
      <c r="O19" s="190"/>
      <c r="S19" s="190"/>
      <c r="W19" s="190"/>
      <c r="AA19" s="190"/>
    </row>
    <row r="20" spans="2:30" ht="15" x14ac:dyDescent="0.25">
      <c r="C20" s="190"/>
      <c r="G20" s="190"/>
      <c r="K20" s="190"/>
      <c r="O20" s="190"/>
      <c r="S20" s="190"/>
      <c r="W20" s="190"/>
      <c r="AA20" s="190"/>
    </row>
    <row r="21" spans="2:30" ht="15" x14ac:dyDescent="0.25">
      <c r="B21" s="190"/>
      <c r="C21" s="190"/>
      <c r="E21" s="190"/>
      <c r="G21" s="190"/>
      <c r="K21" s="190"/>
      <c r="L21" s="190"/>
      <c r="O21" s="190"/>
      <c r="Q21" s="190"/>
      <c r="R21" s="190"/>
      <c r="S21" s="190"/>
      <c r="W21" s="190"/>
      <c r="AA21" s="190"/>
    </row>
    <row r="22" spans="2:30" ht="15" x14ac:dyDescent="0.25">
      <c r="B22" s="190"/>
      <c r="C22" s="190"/>
      <c r="E22" s="190"/>
      <c r="F22" s="190"/>
      <c r="G22" s="190"/>
      <c r="I22" s="190"/>
      <c r="J22" s="190"/>
      <c r="K22" s="190"/>
      <c r="M22" s="190"/>
      <c r="N22" s="190"/>
      <c r="O22" s="190"/>
      <c r="Q22" s="190"/>
      <c r="R22" s="190"/>
      <c r="S22" s="190"/>
      <c r="T22" s="190"/>
      <c r="U22" s="190"/>
      <c r="V22" s="190"/>
      <c r="W22" s="190"/>
      <c r="X22" s="190"/>
      <c r="Y22" s="190"/>
      <c r="AA22" s="190"/>
      <c r="AC22" s="190"/>
      <c r="AD22" s="190"/>
    </row>
    <row r="23" spans="2:30" ht="15" x14ac:dyDescent="0.25">
      <c r="C23" s="190"/>
      <c r="D23" s="190"/>
      <c r="E23" s="190"/>
      <c r="F23" s="190"/>
      <c r="G23" s="190"/>
      <c r="I23" s="190"/>
      <c r="J23" s="190"/>
      <c r="K23" s="190"/>
      <c r="L23" s="190"/>
      <c r="M23" s="190"/>
      <c r="N23" s="190"/>
      <c r="O23" s="190"/>
      <c r="R23" s="190"/>
      <c r="S23" s="190"/>
      <c r="T23" s="190"/>
      <c r="U23" s="190"/>
      <c r="V23" s="190"/>
      <c r="W23" s="190"/>
      <c r="X23" s="190"/>
      <c r="Y23" s="190"/>
      <c r="Z23" s="190"/>
      <c r="AA23" s="190"/>
      <c r="AB23" s="190"/>
      <c r="AC23" s="190"/>
    </row>
    <row r="24" spans="2:30" ht="15" x14ac:dyDescent="0.25">
      <c r="B24" s="190"/>
      <c r="C24" s="190"/>
      <c r="D24" s="190"/>
      <c r="E24" s="190"/>
      <c r="F24" s="190"/>
      <c r="G24" s="190"/>
      <c r="J24" s="190"/>
      <c r="K24" s="190"/>
      <c r="M24" s="190"/>
      <c r="N24" s="190"/>
      <c r="O24" s="190"/>
      <c r="R24" s="190"/>
      <c r="S24" s="190"/>
      <c r="T24" s="190"/>
      <c r="U24" s="190"/>
      <c r="V24" s="190"/>
      <c r="W24" s="190"/>
      <c r="X24" s="190"/>
      <c r="Z24" s="190"/>
      <c r="AA24" s="190"/>
      <c r="AB24" s="190"/>
      <c r="AC24" s="190"/>
      <c r="AD24" s="190"/>
    </row>
    <row r="25" spans="2:30" ht="15" x14ac:dyDescent="0.25">
      <c r="B25" s="190"/>
      <c r="C25" s="190"/>
      <c r="D25" s="190"/>
      <c r="E25" s="190"/>
      <c r="I25" s="190"/>
      <c r="J25" s="190"/>
      <c r="K25" s="190"/>
      <c r="L25" s="190"/>
      <c r="M25" s="190"/>
      <c r="P25" s="190"/>
      <c r="Q25" s="190"/>
      <c r="R25" s="190"/>
      <c r="T25" s="190"/>
      <c r="U25" s="190"/>
      <c r="W25" s="190"/>
      <c r="Z25" s="190"/>
    </row>
    <row r="26" spans="2:30" ht="15" x14ac:dyDescent="0.25">
      <c r="C26" s="190"/>
      <c r="D26" s="190"/>
      <c r="H26" s="190"/>
      <c r="K26" s="190"/>
      <c r="L26" s="190"/>
      <c r="N26" s="190"/>
      <c r="P26" s="190"/>
      <c r="T26" s="190"/>
      <c r="U26" s="190"/>
      <c r="X26" s="190"/>
      <c r="Y26" s="190"/>
      <c r="AB26" s="190"/>
      <c r="AC26" s="190"/>
    </row>
    <row r="27" spans="2:30" ht="15" x14ac:dyDescent="0.25">
      <c r="C27" s="190"/>
      <c r="G27" s="190"/>
      <c r="K27" s="190"/>
      <c r="L27" s="190"/>
      <c r="O27" s="190"/>
      <c r="S27" s="190"/>
      <c r="W27" s="190"/>
      <c r="AA27" s="190"/>
    </row>
    <row r="28" spans="2:30" ht="15" x14ac:dyDescent="0.25">
      <c r="C28" s="190"/>
      <c r="G28" s="190"/>
      <c r="K28" s="190"/>
      <c r="O28" s="190"/>
      <c r="S28" s="190"/>
      <c r="X28" s="190"/>
      <c r="AB28" s="190"/>
    </row>
    <row r="29" spans="2:30" ht="15" x14ac:dyDescent="0.25">
      <c r="C29" s="190"/>
      <c r="G29" s="190"/>
      <c r="K29" s="190"/>
      <c r="O29" s="190"/>
      <c r="S29" s="190"/>
      <c r="W29" s="190"/>
      <c r="AA29" s="190"/>
    </row>
    <row r="30" spans="2:30" ht="15" x14ac:dyDescent="0.25">
      <c r="C30" s="190"/>
      <c r="G30" s="190"/>
      <c r="K30" s="190"/>
      <c r="O30" s="190"/>
      <c r="S30" s="190"/>
      <c r="W30" s="190"/>
      <c r="AA30" s="190"/>
    </row>
    <row r="31" spans="2:30" ht="15" x14ac:dyDescent="0.25">
      <c r="C31" s="190"/>
      <c r="G31" s="190"/>
      <c r="K31" s="190"/>
      <c r="O31" s="190"/>
      <c r="S31" s="190"/>
      <c r="W31" s="190"/>
      <c r="AA31" s="190"/>
    </row>
    <row r="32" spans="2:30" ht="15" x14ac:dyDescent="0.25">
      <c r="C32" s="190"/>
      <c r="G32" s="190"/>
      <c r="K32" s="190"/>
      <c r="O32" s="190"/>
      <c r="S32" s="190"/>
      <c r="W32" s="190"/>
      <c r="AA32" s="190"/>
    </row>
    <row r="33" spans="2:31" ht="15" x14ac:dyDescent="0.25">
      <c r="C33" s="190"/>
      <c r="G33" s="190"/>
      <c r="H33" s="190"/>
      <c r="K33" s="190"/>
      <c r="L33" s="190"/>
      <c r="P33" s="190"/>
      <c r="S33" s="190"/>
      <c r="T33" s="190"/>
      <c r="X33" s="190"/>
      <c r="AB33" s="190"/>
    </row>
    <row r="34" spans="2:31" ht="15" x14ac:dyDescent="0.25">
      <c r="C34" s="190"/>
      <c r="D34" s="190"/>
      <c r="F34" s="190"/>
      <c r="G34" s="190"/>
      <c r="I34" s="190"/>
      <c r="J34" s="190"/>
      <c r="K34" s="190"/>
      <c r="M34" s="190"/>
      <c r="N34" s="190"/>
      <c r="O34" s="190"/>
      <c r="S34" s="190"/>
      <c r="T34" s="190"/>
      <c r="U34" s="190"/>
      <c r="V34" s="190"/>
      <c r="W34" s="190"/>
      <c r="X34" s="190"/>
      <c r="Y34" s="190"/>
      <c r="Z34" s="190"/>
      <c r="AA34" s="190"/>
      <c r="AD34" s="190"/>
    </row>
    <row r="35" spans="2:31" ht="15" x14ac:dyDescent="0.25">
      <c r="C35" s="190"/>
      <c r="D35" s="190"/>
      <c r="E35" s="190"/>
      <c r="F35" s="190"/>
      <c r="G35" s="190"/>
      <c r="I35" s="190"/>
      <c r="J35" s="190"/>
      <c r="K35" s="190"/>
      <c r="L35" s="190"/>
      <c r="M35" s="190"/>
      <c r="N35" s="190"/>
      <c r="O35" s="190"/>
      <c r="Q35" s="190"/>
      <c r="R35" s="190"/>
      <c r="S35" s="190"/>
      <c r="T35" s="190"/>
      <c r="U35" s="190"/>
      <c r="V35" s="190"/>
      <c r="W35" s="190"/>
      <c r="Z35" s="190"/>
      <c r="AA35" s="190"/>
      <c r="AB35" s="190"/>
      <c r="AC35" s="190"/>
    </row>
    <row r="36" spans="2:31" ht="15" x14ac:dyDescent="0.25">
      <c r="C36" s="190"/>
      <c r="D36" s="190"/>
      <c r="E36" s="190"/>
      <c r="G36" s="190"/>
      <c r="H36" s="190"/>
      <c r="J36" s="190"/>
      <c r="K36" s="190"/>
      <c r="M36" s="190"/>
      <c r="N36" s="190"/>
      <c r="O36" s="190"/>
      <c r="Q36" s="190"/>
      <c r="R36" s="190"/>
      <c r="S36" s="190"/>
      <c r="T36" s="190"/>
      <c r="U36" s="190"/>
      <c r="V36" s="190"/>
      <c r="W36" s="190"/>
      <c r="Z36" s="190"/>
      <c r="AA36" s="190"/>
      <c r="AB36" s="190"/>
      <c r="AC36" s="190"/>
      <c r="AD36" s="190"/>
      <c r="AE36" s="190"/>
    </row>
    <row r="37" spans="2:31" ht="15" x14ac:dyDescent="0.25">
      <c r="C37" s="190"/>
      <c r="D37" s="190"/>
      <c r="E37" s="190"/>
      <c r="F37" s="190"/>
      <c r="I37" s="190"/>
      <c r="J37" s="190"/>
      <c r="K37" s="190"/>
      <c r="L37" s="190"/>
      <c r="M37" s="190"/>
      <c r="P37" s="190"/>
      <c r="Q37" s="190"/>
      <c r="R37" s="190"/>
      <c r="T37" s="190"/>
      <c r="U37" s="190"/>
      <c r="W37" s="190"/>
      <c r="Z37" s="190"/>
      <c r="AA37" s="190"/>
    </row>
    <row r="38" spans="2:31" ht="15" x14ac:dyDescent="0.25">
      <c r="B38" s="190"/>
      <c r="D38" s="190"/>
      <c r="H38" s="190"/>
      <c r="J38" s="190"/>
      <c r="K38" s="190"/>
      <c r="L38" s="190"/>
      <c r="P38" s="190"/>
      <c r="T38" s="190"/>
      <c r="V38" s="190"/>
      <c r="X38" s="190"/>
      <c r="Z38" s="190"/>
      <c r="AB38" s="190"/>
      <c r="AC38" s="190"/>
    </row>
    <row r="39" spans="2:31" ht="15" x14ac:dyDescent="0.25">
      <c r="C39" s="190"/>
      <c r="G39" s="190"/>
      <c r="K39" s="190"/>
      <c r="O39" s="190"/>
      <c r="S39" s="190"/>
      <c r="W39" s="190"/>
      <c r="AA39" s="190"/>
    </row>
    <row r="40" spans="2:31" ht="15" x14ac:dyDescent="0.25">
      <c r="C40" s="190"/>
      <c r="G40" s="190"/>
      <c r="K40" s="190"/>
      <c r="O40" s="190"/>
      <c r="R40" s="190"/>
      <c r="S40" s="190"/>
      <c r="T40" s="190"/>
      <c r="X40" s="190"/>
      <c r="AB40" s="190"/>
    </row>
    <row r="41" spans="2:31" ht="15" x14ac:dyDescent="0.25">
      <c r="C41" s="190"/>
      <c r="G41" s="190"/>
      <c r="K41" s="190"/>
      <c r="O41" s="190"/>
      <c r="S41" s="190"/>
      <c r="W41" s="190"/>
      <c r="AA41" s="190"/>
    </row>
    <row r="42" spans="2:31" ht="15" x14ac:dyDescent="0.25">
      <c r="C42" s="190"/>
      <c r="G42" s="190"/>
      <c r="K42" s="190"/>
      <c r="O42" s="190"/>
      <c r="S42" s="190"/>
      <c r="W42" s="190"/>
      <c r="AA42" s="190"/>
    </row>
    <row r="43" spans="2:31" ht="15" x14ac:dyDescent="0.25">
      <c r="C43" s="190"/>
      <c r="G43" s="190"/>
      <c r="O43" s="190"/>
      <c r="S43" s="190"/>
      <c r="W43" s="190"/>
      <c r="AA43" s="190"/>
    </row>
    <row r="44" spans="2:31" ht="15" x14ac:dyDescent="0.25">
      <c r="C44" s="190"/>
      <c r="G44" s="190"/>
      <c r="K44" s="190"/>
      <c r="O44" s="190"/>
      <c r="S44" s="190"/>
      <c r="W44" s="190"/>
      <c r="AA44" s="190"/>
    </row>
    <row r="45" spans="2:31" ht="15" x14ac:dyDescent="0.25">
      <c r="B45" s="190"/>
      <c r="C45" s="190"/>
      <c r="E45" s="190"/>
      <c r="G45" s="190"/>
      <c r="H45" s="190"/>
      <c r="K45" s="190"/>
      <c r="L45" s="190"/>
      <c r="P45" s="190"/>
      <c r="S45" s="190"/>
      <c r="T45" s="190"/>
      <c r="X45" s="190"/>
      <c r="AB45" s="190"/>
    </row>
    <row r="46" spans="2:31" ht="15" x14ac:dyDescent="0.25">
      <c r="B46" s="190"/>
      <c r="C46" s="190"/>
      <c r="D46" s="190"/>
      <c r="E46" s="190"/>
      <c r="F46" s="190"/>
      <c r="G46" s="190"/>
      <c r="H46" s="190"/>
      <c r="I46" s="190"/>
      <c r="J46" s="190"/>
      <c r="K46" s="190"/>
      <c r="N46" s="190"/>
      <c r="O46" s="190"/>
      <c r="P46" s="190"/>
      <c r="Q46" s="190"/>
      <c r="S46" s="190"/>
      <c r="T46" s="190"/>
      <c r="U46" s="190"/>
      <c r="V46" s="190"/>
      <c r="W46" s="190"/>
      <c r="Z46" s="190"/>
      <c r="AA46" s="190"/>
      <c r="AB46" s="190"/>
      <c r="AD46" s="190"/>
    </row>
    <row r="47" spans="2:31" ht="15" x14ac:dyDescent="0.25">
      <c r="B47" s="190"/>
      <c r="C47" s="190"/>
      <c r="D47" s="190"/>
      <c r="E47" s="190"/>
      <c r="F47" s="190"/>
      <c r="G47" s="190"/>
      <c r="I47" s="190"/>
      <c r="J47" s="190"/>
      <c r="K47" s="190"/>
      <c r="L47" s="190"/>
      <c r="M47" s="190"/>
      <c r="N47" s="190"/>
      <c r="O47" s="190"/>
      <c r="R47" s="190"/>
      <c r="S47" s="190"/>
      <c r="T47" s="190"/>
      <c r="U47" s="190"/>
      <c r="V47" s="190"/>
      <c r="W47" s="190"/>
      <c r="Y47" s="190"/>
      <c r="Z47" s="190"/>
      <c r="AA47" s="190"/>
      <c r="AB47" s="190"/>
      <c r="AC47" s="190"/>
    </row>
    <row r="48" spans="2:31" ht="15" x14ac:dyDescent="0.25">
      <c r="C48" s="190"/>
      <c r="D48" s="190"/>
      <c r="E48" s="190"/>
      <c r="F48" s="190"/>
      <c r="G48" s="190"/>
      <c r="H48" s="190"/>
      <c r="J48" s="190"/>
      <c r="K48" s="190"/>
      <c r="M48" s="190"/>
      <c r="N48" s="190"/>
      <c r="O48" s="190"/>
      <c r="Q48" s="190"/>
      <c r="R48" s="190"/>
      <c r="S48" s="190"/>
      <c r="T48" s="190"/>
      <c r="U48" s="190"/>
      <c r="V48" s="190"/>
      <c r="W48" s="190"/>
      <c r="Y48" s="190"/>
      <c r="Z48" s="190"/>
      <c r="AA48" s="190"/>
      <c r="AB48" s="190"/>
      <c r="AC48" s="190"/>
      <c r="AD48" s="190"/>
      <c r="AE48" s="190"/>
    </row>
    <row r="49" spans="2:31" ht="15" x14ac:dyDescent="0.25">
      <c r="B49" s="190"/>
      <c r="C49" s="190"/>
      <c r="D49" s="190"/>
      <c r="E49" s="190"/>
      <c r="F49" s="190"/>
      <c r="H49" s="190"/>
      <c r="I49" s="190"/>
      <c r="K49" s="190"/>
      <c r="L49" s="190"/>
      <c r="M49" s="190"/>
      <c r="P49" s="190"/>
      <c r="Q49" s="190"/>
      <c r="S49" s="190"/>
      <c r="T49" s="190"/>
      <c r="U49" s="190"/>
      <c r="X49" s="190"/>
      <c r="Y49" s="190"/>
      <c r="Z49" s="190"/>
      <c r="AA49" s="190"/>
      <c r="AD49" s="190"/>
    </row>
    <row r="50" spans="2:31" ht="15" x14ac:dyDescent="0.25">
      <c r="C50" s="190"/>
      <c r="G50" s="190"/>
      <c r="K50" s="190"/>
      <c r="L50" s="190"/>
      <c r="P50" s="190"/>
      <c r="T50" s="190"/>
      <c r="U50" s="190"/>
      <c r="X50" s="190"/>
      <c r="Z50" s="190"/>
      <c r="AB50" s="190"/>
    </row>
    <row r="51" spans="2:31" ht="15" x14ac:dyDescent="0.25">
      <c r="C51" s="190"/>
      <c r="G51" s="190"/>
      <c r="K51" s="190"/>
      <c r="O51" s="190"/>
      <c r="S51" s="190"/>
      <c r="W51" s="190"/>
      <c r="AA51" s="190"/>
    </row>
    <row r="52" spans="2:31" ht="15" x14ac:dyDescent="0.25">
      <c r="C52" s="190"/>
      <c r="G52" s="190"/>
      <c r="K52" s="190"/>
      <c r="O52" s="190"/>
      <c r="Q52" s="190"/>
      <c r="S52" s="190"/>
      <c r="T52" s="190"/>
      <c r="X52" s="190"/>
      <c r="AB52" s="190"/>
    </row>
    <row r="53" spans="2:31" ht="15" x14ac:dyDescent="0.25">
      <c r="C53" s="190"/>
      <c r="G53" s="190"/>
      <c r="K53" s="190"/>
      <c r="O53" s="190"/>
      <c r="S53" s="190"/>
      <c r="W53" s="190"/>
      <c r="AA53" s="190"/>
    </row>
    <row r="54" spans="2:31" ht="15" x14ac:dyDescent="0.25">
      <c r="C54" s="190"/>
      <c r="G54" s="190"/>
      <c r="K54" s="190"/>
      <c r="O54" s="190"/>
      <c r="S54" s="190"/>
      <c r="W54" s="190"/>
      <c r="AA54" s="190"/>
    </row>
    <row r="55" spans="2:31" ht="15" x14ac:dyDescent="0.25">
      <c r="C55" s="190"/>
      <c r="G55" s="190"/>
      <c r="K55" s="190"/>
      <c r="O55" s="190"/>
      <c r="S55" s="190"/>
      <c r="W55" s="190"/>
      <c r="AA55" s="190"/>
    </row>
    <row r="56" spans="2:31" ht="15" x14ac:dyDescent="0.25">
      <c r="B56" s="190"/>
      <c r="C56" s="190"/>
      <c r="G56" s="190"/>
      <c r="K56" s="190"/>
      <c r="O56" s="190"/>
      <c r="S56" s="190"/>
      <c r="W56" s="190"/>
      <c r="AA56" s="190"/>
    </row>
    <row r="57" spans="2:31" ht="15" x14ac:dyDescent="0.25">
      <c r="B57" s="190"/>
      <c r="C57" s="190"/>
      <c r="G57" s="190"/>
      <c r="H57" s="190"/>
      <c r="L57" s="190"/>
      <c r="P57" s="190"/>
      <c r="Q57" s="190"/>
      <c r="T57" s="190"/>
      <c r="U57" s="190"/>
      <c r="X57" s="190"/>
      <c r="AB57" s="190"/>
    </row>
    <row r="58" spans="2:31" ht="15" x14ac:dyDescent="0.25">
      <c r="B58" s="190"/>
      <c r="C58" s="190"/>
      <c r="D58" s="190"/>
      <c r="E58" s="190"/>
      <c r="F58" s="190"/>
      <c r="G58" s="190"/>
      <c r="I58" s="190"/>
      <c r="J58" s="190"/>
      <c r="K58" s="190"/>
      <c r="N58" s="190"/>
      <c r="O58" s="190"/>
      <c r="Q58" s="190"/>
      <c r="S58" s="190"/>
      <c r="T58" s="190"/>
      <c r="U58" s="190"/>
      <c r="V58" s="190"/>
      <c r="W58" s="190"/>
      <c r="X58" s="190"/>
      <c r="Z58" s="190"/>
      <c r="AA58" s="190"/>
      <c r="AB58" s="190"/>
      <c r="AD58" s="190"/>
    </row>
    <row r="59" spans="2:31" ht="15" x14ac:dyDescent="0.25">
      <c r="C59" s="190"/>
      <c r="D59" s="190"/>
      <c r="E59" s="190"/>
      <c r="F59" s="190"/>
      <c r="G59" s="190"/>
      <c r="I59" s="190"/>
      <c r="J59" s="190"/>
      <c r="K59" s="190"/>
      <c r="L59" s="190"/>
      <c r="M59" s="190"/>
      <c r="N59" s="190"/>
      <c r="O59" s="190"/>
      <c r="P59" s="190"/>
      <c r="R59" s="190"/>
      <c r="S59" s="190"/>
      <c r="T59" s="190"/>
      <c r="U59" s="190"/>
      <c r="V59" s="190"/>
      <c r="W59" s="190"/>
      <c r="Y59" s="190"/>
      <c r="Z59" s="190"/>
      <c r="AA59" s="190"/>
      <c r="AB59" s="190"/>
    </row>
    <row r="60" spans="2:31" ht="15" x14ac:dyDescent="0.25">
      <c r="C60" s="190"/>
      <c r="D60" s="190"/>
      <c r="E60" s="190"/>
      <c r="F60" s="190"/>
      <c r="G60" s="190"/>
      <c r="J60" s="190"/>
      <c r="K60" s="190"/>
      <c r="M60" s="190"/>
      <c r="N60" s="190"/>
      <c r="O60" s="190"/>
      <c r="P60" s="190"/>
      <c r="Q60" s="190"/>
      <c r="R60" s="190"/>
      <c r="S60" s="190"/>
      <c r="T60" s="190"/>
      <c r="U60" s="190"/>
      <c r="V60" s="190"/>
      <c r="W60" s="190"/>
      <c r="Y60" s="190"/>
      <c r="Z60" s="190"/>
      <c r="AA60" s="190"/>
      <c r="AB60" s="190"/>
      <c r="AC60" s="190"/>
      <c r="AD60" s="190"/>
      <c r="AE60" s="190"/>
    </row>
    <row r="61" spans="2:31" ht="15" x14ac:dyDescent="0.25">
      <c r="B61" s="190"/>
      <c r="C61" s="190"/>
      <c r="D61" s="190"/>
      <c r="E61" s="190"/>
      <c r="F61" s="190"/>
      <c r="G61" s="190"/>
      <c r="H61" s="190"/>
      <c r="I61" s="190"/>
      <c r="J61" s="190"/>
      <c r="K61" s="190"/>
      <c r="L61" s="190"/>
      <c r="O61" s="190"/>
      <c r="P61" s="190"/>
      <c r="S61" s="190"/>
      <c r="T61" s="190"/>
      <c r="U61" s="190"/>
      <c r="W61" s="190"/>
      <c r="X61" s="190"/>
      <c r="Y61" s="190"/>
      <c r="Z61" s="190"/>
      <c r="AA61" s="190"/>
      <c r="AD61" s="190"/>
    </row>
    <row r="62" spans="2:31" ht="15" x14ac:dyDescent="0.25">
      <c r="B62" s="190"/>
      <c r="C62" s="190"/>
      <c r="G62" s="190"/>
      <c r="J62" s="190"/>
      <c r="K62" s="190"/>
      <c r="O62" s="190"/>
      <c r="P62" s="190"/>
      <c r="S62" s="190"/>
      <c r="W62" s="190"/>
      <c r="X62" s="190"/>
      <c r="AA62" s="190"/>
      <c r="AB62" s="190"/>
    </row>
    <row r="63" spans="2:31" ht="15" x14ac:dyDescent="0.25">
      <c r="C63" s="190"/>
      <c r="G63" s="190"/>
      <c r="K63" s="190"/>
      <c r="O63" s="190"/>
      <c r="S63" s="190"/>
      <c r="W63" s="190"/>
      <c r="AA63" s="190"/>
    </row>
    <row r="64" spans="2:31" ht="15" x14ac:dyDescent="0.25">
      <c r="C64" s="190"/>
      <c r="G64" s="190"/>
      <c r="J64" s="190"/>
      <c r="K64" s="190"/>
      <c r="O64" s="190"/>
      <c r="T64" s="190"/>
      <c r="X64" s="190"/>
      <c r="AB64" s="190"/>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90" workbookViewId="0">
      <selection activeCell="B85" sqref="B85:P115 Q85:T116 N116: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bestFit="1" customWidth="1"/>
    <col min="15" max="15" width="22.7109375" bestFit="1" customWidth="1"/>
    <col min="16" max="16" width="19.28515625"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t="s">
        <v>55</v>
      </c>
    </row>
    <row r="4" spans="1:20" ht="15" x14ac:dyDescent="0.25">
      <c r="A4" t="s">
        <v>54</v>
      </c>
      <c r="B4">
        <v>3249</v>
      </c>
    </row>
    <row r="5" spans="1:20" ht="15" x14ac:dyDescent="0.25">
      <c r="A5" t="s">
        <v>56</v>
      </c>
      <c r="B5">
        <v>3248</v>
      </c>
    </row>
    <row r="6" spans="1:20" ht="15" x14ac:dyDescent="0.25"/>
    <row r="7" spans="1:20" ht="15" x14ac:dyDescent="0.25">
      <c r="A7" t="s">
        <v>57</v>
      </c>
      <c r="B7" s="33">
        <f>MIN(BlueMesaInflow.Unregulated!A4:'BlueMesaInflow.Unregulated'!A35)</f>
        <v>45352</v>
      </c>
    </row>
    <row r="8" spans="1:20" ht="15" x14ac:dyDescent="0.25">
      <c r="A8" t="s">
        <v>58</v>
      </c>
      <c r="B8" s="33">
        <v>46295</v>
      </c>
    </row>
    <row r="9" spans="1:20" ht="15" x14ac:dyDescent="0.25">
      <c r="B9">
        <v>1000</v>
      </c>
    </row>
    <row r="10" spans="1:20" ht="15" x14ac:dyDescent="0.25">
      <c r="B10" t="s">
        <v>193</v>
      </c>
      <c r="C10" t="s">
        <v>193</v>
      </c>
      <c r="D10" t="s">
        <v>193</v>
      </c>
      <c r="E10" t="s">
        <v>193</v>
      </c>
      <c r="F10" t="s">
        <v>193</v>
      </c>
      <c r="G10" t="s">
        <v>193</v>
      </c>
      <c r="H10" t="s">
        <v>193</v>
      </c>
      <c r="I10" t="s">
        <v>193</v>
      </c>
      <c r="J10" t="s">
        <v>193</v>
      </c>
      <c r="K10" t="s">
        <v>193</v>
      </c>
      <c r="L10" t="s">
        <v>193</v>
      </c>
      <c r="M10" t="s">
        <v>193</v>
      </c>
      <c r="N10" t="s">
        <v>206</v>
      </c>
      <c r="O10" t="s">
        <v>206</v>
      </c>
      <c r="P10" t="s">
        <v>193</v>
      </c>
      <c r="Q10" t="s">
        <v>206</v>
      </c>
      <c r="R10" t="s">
        <v>206</v>
      </c>
      <c r="S10" t="s">
        <v>206</v>
      </c>
      <c r="T10" t="s">
        <v>206</v>
      </c>
    </row>
    <row r="11" spans="1:20" ht="15" x14ac:dyDescent="0.25">
      <c r="A11" t="s">
        <v>46</v>
      </c>
      <c r="B11">
        <v>1852</v>
      </c>
      <c r="C11">
        <v>1854</v>
      </c>
      <c r="D11">
        <v>1838</v>
      </c>
      <c r="E11">
        <v>1856</v>
      </c>
      <c r="F11">
        <v>1855</v>
      </c>
      <c r="G11">
        <v>1853</v>
      </c>
      <c r="H11">
        <v>2388</v>
      </c>
      <c r="I11">
        <v>1834</v>
      </c>
      <c r="J11">
        <v>2255</v>
      </c>
      <c r="K11">
        <v>23054</v>
      </c>
      <c r="L11">
        <v>1591</v>
      </c>
      <c r="M11">
        <v>23409</v>
      </c>
      <c r="N11">
        <v>21327</v>
      </c>
      <c r="O11">
        <v>21323</v>
      </c>
      <c r="P11">
        <v>21884</v>
      </c>
      <c r="Q11">
        <v>23316</v>
      </c>
      <c r="R11">
        <v>2094</v>
      </c>
      <c r="S11">
        <v>23317</v>
      </c>
      <c r="T11">
        <v>2095</v>
      </c>
    </row>
    <row r="12" spans="1:20" ht="15" x14ac:dyDescent="0.25">
      <c r="A12" t="s">
        <v>118</v>
      </c>
      <c r="B12" t="s">
        <v>105</v>
      </c>
      <c r="C12" t="s">
        <v>106</v>
      </c>
      <c r="D12" t="s">
        <v>107</v>
      </c>
      <c r="E12" t="s">
        <v>108</v>
      </c>
      <c r="F12" t="s">
        <v>109</v>
      </c>
      <c r="G12" t="s">
        <v>110</v>
      </c>
      <c r="H12" t="s">
        <v>111</v>
      </c>
      <c r="I12" t="s">
        <v>112</v>
      </c>
      <c r="J12" t="s">
        <v>113</v>
      </c>
      <c r="K12" t="s">
        <v>114</v>
      </c>
      <c r="L12" t="s">
        <v>117</v>
      </c>
      <c r="M12" t="s">
        <v>184</v>
      </c>
      <c r="N12" t="s">
        <v>115</v>
      </c>
      <c r="O12" t="s">
        <v>116</v>
      </c>
      <c r="P12" t="s">
        <v>128</v>
      </c>
      <c r="Q12" t="s">
        <v>170</v>
      </c>
      <c r="R12" t="s">
        <v>171</v>
      </c>
      <c r="S12" t="s">
        <v>172</v>
      </c>
      <c r="T12" t="s">
        <v>173</v>
      </c>
    </row>
    <row r="13" spans="1:20" ht="15" x14ac:dyDescent="0.25">
      <c r="A13" s="76"/>
      <c r="B13" s="90"/>
      <c r="C13" s="90"/>
      <c r="D13" s="90"/>
      <c r="E13" s="90"/>
      <c r="F13" s="90"/>
      <c r="G13" s="90"/>
      <c r="H13" s="90"/>
      <c r="I13" s="90"/>
      <c r="J13" s="90"/>
      <c r="K13" s="90"/>
      <c r="L13" s="90"/>
      <c r="M13" s="90"/>
      <c r="N13" s="90"/>
      <c r="O13" s="90"/>
      <c r="P13" s="90"/>
      <c r="Q13" s="90"/>
      <c r="R13" s="90"/>
      <c r="S13" s="90"/>
      <c r="T13" s="90"/>
    </row>
    <row r="14" spans="1:20" ht="15" x14ac:dyDescent="0.25">
      <c r="A14" s="76"/>
      <c r="B14" s="90"/>
      <c r="C14" s="90"/>
      <c r="D14" s="90"/>
      <c r="E14" s="90"/>
      <c r="F14" s="90"/>
      <c r="G14" s="90"/>
      <c r="H14" s="90"/>
      <c r="I14" s="90"/>
      <c r="J14" s="90"/>
      <c r="K14" s="90"/>
      <c r="L14" s="90"/>
      <c r="M14" s="90"/>
      <c r="N14" s="90"/>
      <c r="O14" s="90"/>
      <c r="P14" s="90"/>
      <c r="Q14" s="90"/>
      <c r="R14" s="90"/>
      <c r="S14" s="90"/>
      <c r="T14" s="90"/>
    </row>
    <row r="15" spans="1:20" ht="15" x14ac:dyDescent="0.25">
      <c r="A15" s="76"/>
      <c r="B15" s="90"/>
      <c r="C15" s="90"/>
      <c r="D15" s="90"/>
      <c r="E15" s="90"/>
      <c r="F15" s="90"/>
      <c r="G15" s="90"/>
      <c r="H15" s="90"/>
      <c r="I15" s="90"/>
      <c r="J15" s="90"/>
      <c r="K15" s="90"/>
      <c r="L15" s="90"/>
      <c r="M15" s="90"/>
      <c r="N15" s="90"/>
      <c r="O15" s="90"/>
      <c r="P15" s="90"/>
      <c r="Q15" s="90"/>
      <c r="R15" s="90"/>
      <c r="S15" s="90"/>
      <c r="T15" s="90"/>
    </row>
    <row r="16" spans="1:20" ht="15" x14ac:dyDescent="0.25">
      <c r="A16" s="76"/>
      <c r="B16" s="90"/>
      <c r="C16" s="90"/>
      <c r="D16" s="90"/>
      <c r="E16" s="90"/>
      <c r="F16" s="90"/>
      <c r="G16" s="90"/>
      <c r="H16" s="90"/>
      <c r="I16" s="90"/>
      <c r="J16" s="90"/>
      <c r="K16" s="90"/>
      <c r="L16" s="90"/>
      <c r="M16" s="90"/>
      <c r="N16" s="90"/>
      <c r="O16" s="90"/>
      <c r="P16" s="90"/>
      <c r="Q16" s="90"/>
      <c r="R16" s="90"/>
      <c r="S16" s="90"/>
      <c r="T16" s="90"/>
    </row>
    <row r="17" spans="1:20" ht="15" x14ac:dyDescent="0.25">
      <c r="A17" s="76"/>
      <c r="B17" s="90"/>
      <c r="C17" s="90"/>
      <c r="D17" s="90"/>
      <c r="E17" s="90"/>
      <c r="F17" s="90"/>
      <c r="G17" s="90"/>
      <c r="H17" s="90"/>
      <c r="I17" s="90"/>
      <c r="J17" s="90"/>
      <c r="K17" s="90"/>
      <c r="L17" s="90"/>
      <c r="M17" s="90"/>
      <c r="N17" s="90"/>
      <c r="O17" s="90"/>
      <c r="P17" s="90"/>
      <c r="Q17" s="90"/>
      <c r="R17" s="90"/>
      <c r="S17" s="90"/>
      <c r="T17" s="90"/>
    </row>
    <row r="18" spans="1:20" ht="15" x14ac:dyDescent="0.25">
      <c r="A18" s="76"/>
      <c r="B18" s="90"/>
      <c r="C18" s="90"/>
      <c r="D18" s="90"/>
      <c r="E18" s="90"/>
      <c r="F18" s="90"/>
      <c r="G18" s="90"/>
      <c r="H18" s="90"/>
      <c r="I18" s="90"/>
      <c r="J18" s="90"/>
      <c r="K18" s="90"/>
      <c r="L18" s="90"/>
      <c r="M18" s="90"/>
      <c r="N18" s="90"/>
      <c r="O18" s="90"/>
      <c r="P18" s="90"/>
      <c r="Q18" s="90"/>
      <c r="R18" s="90"/>
      <c r="S18" s="90"/>
      <c r="T18" s="90"/>
    </row>
    <row r="19" spans="1:20" ht="15" x14ac:dyDescent="0.25">
      <c r="A19" s="76"/>
      <c r="B19" s="90"/>
      <c r="C19" s="90"/>
      <c r="D19" s="90"/>
      <c r="E19" s="90"/>
      <c r="F19" s="90"/>
      <c r="G19" s="90"/>
      <c r="H19" s="90"/>
      <c r="I19" s="90"/>
      <c r="J19" s="90"/>
      <c r="K19" s="90"/>
      <c r="L19" s="90"/>
      <c r="M19" s="90"/>
      <c r="N19" s="90"/>
      <c r="O19" s="90"/>
      <c r="P19" s="90"/>
      <c r="Q19" s="90"/>
      <c r="R19" s="90"/>
      <c r="S19" s="90"/>
      <c r="T19" s="90"/>
    </row>
    <row r="20" spans="1:20" ht="15" x14ac:dyDescent="0.25">
      <c r="A20" s="76"/>
      <c r="B20" s="90"/>
      <c r="C20" s="90"/>
      <c r="D20" s="90"/>
      <c r="E20" s="90"/>
      <c r="F20" s="90"/>
      <c r="G20" s="90"/>
      <c r="H20" s="90"/>
      <c r="I20" s="90"/>
      <c r="J20" s="90"/>
      <c r="K20" s="90"/>
      <c r="L20" s="90"/>
      <c r="M20" s="90"/>
      <c r="N20" s="90"/>
      <c r="O20" s="90"/>
      <c r="P20" s="90"/>
      <c r="Q20" s="90"/>
      <c r="R20" s="90"/>
      <c r="S20" s="90"/>
      <c r="T20" s="90"/>
    </row>
    <row r="21" spans="1:20" ht="15" x14ac:dyDescent="0.25">
      <c r="A21" s="76"/>
      <c r="B21" s="90"/>
      <c r="C21" s="90"/>
      <c r="D21" s="90"/>
      <c r="E21" s="90"/>
      <c r="F21" s="90"/>
      <c r="G21" s="90"/>
      <c r="H21" s="90"/>
      <c r="I21" s="90"/>
      <c r="J21" s="90"/>
      <c r="K21" s="90"/>
      <c r="L21" s="90"/>
      <c r="M21" s="90"/>
      <c r="N21" s="90"/>
      <c r="O21" s="90"/>
      <c r="P21" s="90"/>
      <c r="Q21" s="90"/>
      <c r="R21" s="90"/>
      <c r="S21" s="90"/>
      <c r="T21" s="90"/>
    </row>
    <row r="22" spans="1:20" ht="15" x14ac:dyDescent="0.25">
      <c r="A22" s="76"/>
      <c r="B22" s="90"/>
      <c r="C22" s="90"/>
      <c r="D22" s="90"/>
      <c r="E22" s="90"/>
      <c r="F22" s="90"/>
      <c r="G22" s="90"/>
      <c r="H22" s="90"/>
      <c r="I22" s="90"/>
      <c r="J22" s="90"/>
      <c r="K22" s="90"/>
      <c r="L22" s="90"/>
      <c r="M22" s="90"/>
      <c r="N22" s="90"/>
      <c r="O22" s="90"/>
      <c r="P22" s="90"/>
      <c r="Q22" s="90"/>
      <c r="R22" s="90"/>
      <c r="S22" s="90"/>
      <c r="T22" s="90"/>
    </row>
    <row r="23" spans="1:20" ht="15" x14ac:dyDescent="0.25">
      <c r="A23" s="76"/>
      <c r="B23" s="90"/>
      <c r="C23" s="90"/>
      <c r="D23" s="90"/>
      <c r="E23" s="90"/>
      <c r="F23" s="90"/>
      <c r="G23" s="90"/>
      <c r="H23" s="90"/>
      <c r="I23" s="90"/>
      <c r="J23" s="90"/>
      <c r="K23" s="90"/>
      <c r="L23" s="90"/>
      <c r="M23" s="90"/>
      <c r="N23" s="90"/>
      <c r="O23" s="90"/>
      <c r="P23" s="90"/>
      <c r="Q23" s="90"/>
      <c r="R23" s="90"/>
      <c r="S23" s="90"/>
      <c r="T23" s="90"/>
    </row>
    <row r="24" spans="1:20" ht="15" x14ac:dyDescent="0.25">
      <c r="A24" s="76"/>
      <c r="B24" s="90"/>
      <c r="C24" s="90"/>
      <c r="D24" s="90"/>
      <c r="E24" s="90"/>
      <c r="F24" s="90"/>
      <c r="G24" s="90"/>
      <c r="H24" s="90"/>
      <c r="I24" s="90"/>
      <c r="J24" s="90"/>
      <c r="K24" s="90"/>
      <c r="L24" s="90"/>
      <c r="M24" s="90"/>
      <c r="N24" s="90"/>
      <c r="O24" s="90"/>
      <c r="P24" s="90"/>
      <c r="Q24" s="90"/>
      <c r="R24" s="90"/>
      <c r="S24" s="90"/>
      <c r="T24" s="90"/>
    </row>
    <row r="25" spans="1:20" ht="15" x14ac:dyDescent="0.25">
      <c r="A25" s="76"/>
      <c r="B25" s="90"/>
      <c r="C25" s="90"/>
      <c r="D25" s="90"/>
      <c r="E25" s="90"/>
      <c r="F25" s="90"/>
      <c r="G25" s="90"/>
      <c r="H25" s="90"/>
      <c r="I25" s="90"/>
      <c r="J25" s="90"/>
      <c r="K25" s="90"/>
      <c r="L25" s="90"/>
      <c r="M25" s="90"/>
      <c r="N25" s="90"/>
      <c r="O25" s="90"/>
      <c r="P25" s="90"/>
      <c r="Q25" s="90"/>
      <c r="R25" s="90"/>
      <c r="S25" s="90"/>
      <c r="T25" s="90"/>
    </row>
    <row r="26" spans="1:20" ht="15" x14ac:dyDescent="0.25">
      <c r="A26" s="76"/>
      <c r="B26" s="90"/>
      <c r="C26" s="90"/>
      <c r="D26" s="90"/>
      <c r="E26" s="90"/>
      <c r="F26" s="90"/>
      <c r="G26" s="90"/>
      <c r="H26" s="90"/>
      <c r="I26" s="90"/>
      <c r="J26" s="90"/>
      <c r="K26" s="90"/>
      <c r="L26" s="90"/>
      <c r="M26" s="90"/>
      <c r="N26" s="90"/>
      <c r="O26" s="90"/>
      <c r="P26" s="90"/>
      <c r="Q26" s="90"/>
      <c r="R26" s="90"/>
      <c r="S26" s="90"/>
      <c r="T26" s="90"/>
    </row>
    <row r="27" spans="1:20" ht="15" x14ac:dyDescent="0.25">
      <c r="A27" s="76"/>
      <c r="B27" s="90"/>
      <c r="C27" s="90"/>
      <c r="D27" s="90"/>
      <c r="E27" s="90"/>
      <c r="F27" s="90"/>
      <c r="G27" s="90"/>
      <c r="H27" s="90"/>
      <c r="I27" s="90"/>
      <c r="J27" s="90"/>
      <c r="K27" s="90"/>
      <c r="L27" s="90"/>
      <c r="M27" s="90"/>
      <c r="N27" s="90"/>
      <c r="O27" s="90"/>
      <c r="P27" s="90"/>
      <c r="Q27" s="90"/>
      <c r="R27" s="90"/>
      <c r="S27" s="90"/>
      <c r="T27" s="90"/>
    </row>
    <row r="28" spans="1:20" ht="15" x14ac:dyDescent="0.25">
      <c r="A28" s="76"/>
      <c r="B28" s="90"/>
      <c r="C28" s="90"/>
      <c r="D28" s="90"/>
      <c r="E28" s="90"/>
      <c r="F28" s="90"/>
      <c r="G28" s="90"/>
      <c r="H28" s="90"/>
      <c r="I28" s="90"/>
      <c r="J28" s="90"/>
      <c r="K28" s="90"/>
      <c r="L28" s="90"/>
      <c r="M28" s="90"/>
      <c r="N28" s="90"/>
      <c r="O28" s="90"/>
      <c r="P28" s="90"/>
      <c r="Q28" s="90"/>
      <c r="R28" s="90"/>
      <c r="S28" s="90"/>
      <c r="T28" s="90"/>
    </row>
    <row r="29" spans="1:20" ht="15" x14ac:dyDescent="0.25">
      <c r="A29" s="76"/>
      <c r="B29" s="90"/>
      <c r="C29" s="90"/>
      <c r="D29" s="90"/>
      <c r="E29" s="90"/>
      <c r="F29" s="90"/>
      <c r="G29" s="90"/>
      <c r="H29" s="90"/>
      <c r="I29" s="90"/>
      <c r="J29" s="90"/>
      <c r="K29" s="90"/>
      <c r="L29" s="90"/>
      <c r="M29" s="90"/>
      <c r="N29" s="90"/>
      <c r="O29" s="90"/>
      <c r="P29" s="90"/>
      <c r="Q29" s="90"/>
      <c r="R29" s="90"/>
      <c r="S29" s="90"/>
      <c r="T29" s="90"/>
    </row>
    <row r="30" spans="1:20" ht="15" x14ac:dyDescent="0.25">
      <c r="A30" s="76"/>
      <c r="B30" s="90"/>
      <c r="C30" s="90"/>
      <c r="D30" s="90"/>
      <c r="E30" s="90"/>
      <c r="F30" s="90"/>
      <c r="G30" s="90"/>
      <c r="H30" s="90"/>
      <c r="I30" s="90"/>
      <c r="J30" s="90"/>
      <c r="K30" s="90"/>
      <c r="L30" s="90"/>
      <c r="M30" s="90"/>
      <c r="N30" s="90"/>
      <c r="O30" s="90"/>
      <c r="P30" s="90"/>
      <c r="Q30" s="90"/>
      <c r="R30" s="90"/>
      <c r="S30" s="90"/>
      <c r="T30" s="90"/>
    </row>
    <row r="31" spans="1:20" ht="15" x14ac:dyDescent="0.25">
      <c r="A31" s="76"/>
      <c r="B31" s="90"/>
      <c r="C31" s="90"/>
      <c r="D31" s="90"/>
      <c r="E31" s="90"/>
      <c r="F31" s="90"/>
      <c r="G31" s="90"/>
      <c r="H31" s="90"/>
      <c r="I31" s="90"/>
      <c r="J31" s="90"/>
      <c r="K31" s="90"/>
      <c r="L31" s="90"/>
      <c r="M31" s="90"/>
      <c r="N31" s="90"/>
      <c r="O31" s="90"/>
      <c r="P31" s="90"/>
      <c r="Q31" s="90"/>
      <c r="R31" s="90"/>
      <c r="S31" s="90"/>
      <c r="T31" s="90"/>
    </row>
    <row r="32" spans="1:20" ht="15" x14ac:dyDescent="0.25">
      <c r="A32" s="76"/>
      <c r="B32" s="90"/>
      <c r="C32" s="90"/>
      <c r="D32" s="90"/>
      <c r="E32" s="90"/>
      <c r="F32" s="90"/>
      <c r="G32" s="90"/>
      <c r="H32" s="90"/>
      <c r="I32" s="90"/>
      <c r="J32" s="90"/>
      <c r="K32" s="90"/>
      <c r="L32" s="90"/>
      <c r="M32" s="90"/>
      <c r="N32" s="90"/>
      <c r="O32" s="90"/>
      <c r="P32" s="90"/>
      <c r="Q32" s="90"/>
      <c r="R32" s="90"/>
      <c r="S32" s="90"/>
      <c r="T32" s="90"/>
    </row>
    <row r="33" spans="1:20" ht="15" x14ac:dyDescent="0.25">
      <c r="A33" s="76"/>
      <c r="B33" s="90"/>
      <c r="C33" s="90"/>
      <c r="D33" s="90"/>
      <c r="E33" s="90"/>
      <c r="F33" s="90"/>
      <c r="G33" s="90"/>
      <c r="H33" s="90"/>
      <c r="I33" s="90"/>
      <c r="J33" s="90"/>
      <c r="K33" s="90"/>
      <c r="L33" s="90"/>
      <c r="M33" s="90"/>
      <c r="N33" s="90"/>
      <c r="O33" s="90"/>
      <c r="P33" s="90"/>
      <c r="Q33" s="90"/>
      <c r="R33" s="90"/>
      <c r="S33" s="90"/>
      <c r="T33" s="90"/>
    </row>
    <row r="34" spans="1:20" ht="15" x14ac:dyDescent="0.25">
      <c r="A34" s="76"/>
      <c r="B34" s="90"/>
      <c r="C34" s="90"/>
      <c r="D34" s="90"/>
      <c r="E34" s="90"/>
      <c r="F34" s="90"/>
      <c r="G34" s="90"/>
      <c r="H34" s="90"/>
      <c r="I34" s="90"/>
      <c r="J34" s="90"/>
      <c r="K34" s="90"/>
      <c r="L34" s="90"/>
      <c r="M34" s="90"/>
      <c r="N34" s="90"/>
      <c r="O34" s="90"/>
      <c r="P34" s="90"/>
      <c r="Q34" s="90"/>
      <c r="R34" s="90"/>
      <c r="S34" s="90"/>
      <c r="T34" s="90"/>
    </row>
    <row r="35" spans="1:20" ht="15" x14ac:dyDescent="0.25">
      <c r="A35" s="76"/>
      <c r="B35" s="90"/>
      <c r="C35" s="90"/>
      <c r="D35" s="90"/>
      <c r="E35" s="90"/>
      <c r="F35" s="90"/>
      <c r="G35" s="90"/>
      <c r="H35" s="90"/>
      <c r="I35" s="90"/>
      <c r="J35" s="90"/>
      <c r="K35" s="90"/>
      <c r="L35" s="90"/>
      <c r="M35" s="90"/>
      <c r="N35" s="90"/>
      <c r="O35" s="90"/>
      <c r="P35" s="90"/>
      <c r="Q35" s="90"/>
      <c r="R35" s="90"/>
      <c r="S35" s="90"/>
      <c r="T35" s="90"/>
    </row>
    <row r="36" spans="1:20" ht="15" x14ac:dyDescent="0.25">
      <c r="A36" s="76"/>
      <c r="B36" s="90"/>
      <c r="C36" s="90"/>
      <c r="D36" s="90"/>
      <c r="E36" s="90"/>
      <c r="F36" s="90"/>
      <c r="G36" s="90"/>
      <c r="H36" s="90"/>
      <c r="I36" s="90"/>
      <c r="J36" s="90"/>
      <c r="K36" s="90"/>
      <c r="L36" s="90"/>
      <c r="M36" s="90"/>
      <c r="N36" s="90"/>
      <c r="O36" s="90"/>
      <c r="P36" s="90"/>
      <c r="Q36" s="90"/>
      <c r="R36" s="90"/>
      <c r="S36" s="90"/>
      <c r="T36" s="90"/>
    </row>
    <row r="37" spans="1:20" ht="15" x14ac:dyDescent="0.25">
      <c r="A37" s="76"/>
      <c r="B37" s="89"/>
      <c r="C37" s="89"/>
      <c r="D37" s="89"/>
      <c r="E37" s="89"/>
      <c r="F37" s="89"/>
      <c r="G37" s="89"/>
      <c r="H37" s="89"/>
      <c r="I37" s="89"/>
      <c r="J37" s="89"/>
      <c r="K37" s="89"/>
      <c r="L37" s="89"/>
      <c r="M37" s="89"/>
      <c r="N37" s="89"/>
      <c r="O37" s="89"/>
      <c r="P37" s="89"/>
      <c r="Q37" s="89"/>
      <c r="R37" s="89"/>
      <c r="S37" s="89"/>
      <c r="T37" s="89"/>
    </row>
    <row r="38" spans="1:20" ht="15" x14ac:dyDescent="0.25">
      <c r="A38" s="76"/>
      <c r="B38" s="89"/>
      <c r="C38" s="89"/>
      <c r="D38" s="89"/>
      <c r="E38" s="89"/>
      <c r="F38" s="89"/>
      <c r="G38" s="89"/>
      <c r="H38" s="89"/>
      <c r="I38" s="89"/>
      <c r="J38" s="89"/>
      <c r="K38" s="89"/>
      <c r="L38" s="89"/>
      <c r="M38" s="89"/>
      <c r="N38" s="89"/>
      <c r="O38" s="89"/>
      <c r="P38" s="89"/>
      <c r="Q38" s="89"/>
      <c r="R38" s="89"/>
      <c r="S38" s="89"/>
      <c r="T38" s="89"/>
    </row>
    <row r="39" spans="1:20" ht="15" x14ac:dyDescent="0.25">
      <c r="A39" s="76"/>
      <c r="B39" s="89"/>
      <c r="C39" s="89"/>
      <c r="D39" s="89"/>
      <c r="E39" s="89"/>
      <c r="F39" s="89"/>
      <c r="G39" s="89"/>
      <c r="H39" s="89"/>
      <c r="I39" s="89"/>
      <c r="J39" s="89"/>
      <c r="K39" s="89"/>
      <c r="L39" s="89"/>
      <c r="M39" s="89"/>
      <c r="N39" s="89"/>
      <c r="O39" s="89"/>
      <c r="P39" s="89"/>
      <c r="Q39" s="89"/>
      <c r="R39" s="89"/>
      <c r="S39" s="89"/>
      <c r="T39" s="89"/>
    </row>
    <row r="40" spans="1:20" ht="15" x14ac:dyDescent="0.25">
      <c r="A40" s="75"/>
      <c r="B40" s="90"/>
      <c r="C40" s="90"/>
      <c r="D40" s="90"/>
      <c r="E40" s="90"/>
      <c r="F40" s="90"/>
      <c r="G40" s="90"/>
      <c r="H40" s="90"/>
      <c r="I40" s="90"/>
      <c r="J40" s="90"/>
      <c r="K40" s="90"/>
      <c r="L40" s="90"/>
      <c r="M40" s="90"/>
      <c r="N40" s="90"/>
      <c r="O40" s="90"/>
      <c r="P40" s="90"/>
      <c r="Q40" s="90"/>
      <c r="R40" s="90"/>
      <c r="S40" s="90"/>
      <c r="T40" s="90"/>
    </row>
    <row r="41" spans="1:20" ht="15" x14ac:dyDescent="0.25">
      <c r="A41" s="76"/>
      <c r="B41" s="89"/>
      <c r="C41" s="89"/>
      <c r="D41" s="89"/>
      <c r="E41" s="89"/>
      <c r="F41" s="89"/>
      <c r="G41" s="89"/>
      <c r="H41" s="89"/>
      <c r="I41" s="89"/>
      <c r="J41" s="89"/>
      <c r="K41" s="89"/>
      <c r="L41" s="89"/>
      <c r="M41" s="89"/>
      <c r="N41" s="89"/>
      <c r="O41" s="89"/>
      <c r="P41" s="89"/>
      <c r="Q41" s="89"/>
      <c r="R41" s="89"/>
      <c r="S41" s="89"/>
      <c r="T41" s="89"/>
    </row>
    <row r="42" spans="1:20" ht="15" x14ac:dyDescent="0.25">
      <c r="A42" s="76"/>
      <c r="B42" s="89"/>
      <c r="C42" s="89"/>
      <c r="D42" s="89"/>
      <c r="E42" s="89"/>
      <c r="F42" s="89"/>
      <c r="G42" s="89"/>
      <c r="H42" s="89"/>
      <c r="I42" s="89"/>
      <c r="J42" s="89"/>
      <c r="K42" s="89"/>
      <c r="L42" s="89"/>
      <c r="M42" s="89"/>
      <c r="N42" s="89"/>
      <c r="O42" s="89"/>
      <c r="P42" s="89"/>
      <c r="Q42" s="89"/>
      <c r="R42" s="89"/>
      <c r="S42" s="89"/>
      <c r="T42" s="89"/>
    </row>
    <row r="43" spans="1:20" ht="15" x14ac:dyDescent="0.25">
      <c r="A43" s="75"/>
      <c r="B43" s="90"/>
      <c r="C43" s="90"/>
      <c r="D43" s="90"/>
      <c r="E43" s="90"/>
      <c r="F43" s="90"/>
      <c r="G43" s="90"/>
      <c r="H43" s="90"/>
      <c r="I43" s="90"/>
      <c r="J43" s="90"/>
      <c r="K43" s="90"/>
      <c r="L43" s="90"/>
      <c r="M43" s="90"/>
      <c r="N43" s="90"/>
      <c r="O43" s="90"/>
      <c r="P43" s="90"/>
      <c r="Q43" s="90"/>
      <c r="R43" s="90"/>
      <c r="S43" s="90"/>
      <c r="T43" s="90"/>
    </row>
    <row r="44" spans="1:20" ht="15" x14ac:dyDescent="0.25">
      <c r="A44" s="76"/>
      <c r="B44" s="89"/>
      <c r="C44" s="89"/>
      <c r="D44" s="89"/>
      <c r="E44" s="89"/>
      <c r="F44" s="89"/>
      <c r="G44" s="89"/>
      <c r="H44" s="89"/>
      <c r="I44" s="89"/>
      <c r="J44" s="89"/>
      <c r="K44" s="89"/>
      <c r="L44" s="89"/>
      <c r="M44" s="89"/>
      <c r="N44" s="89"/>
      <c r="O44" s="89"/>
      <c r="P44" s="89"/>
      <c r="Q44" s="89"/>
      <c r="R44" s="89"/>
      <c r="S44" s="89"/>
      <c r="T44" s="89"/>
    </row>
    <row r="45" spans="1:20" ht="15" x14ac:dyDescent="0.25">
      <c r="A45" s="187"/>
    </row>
    <row r="46" spans="1:20" ht="15" x14ac:dyDescent="0.25"/>
    <row r="47" spans="1:20" ht="15" x14ac:dyDescent="0.25"/>
    <row r="48" spans="1:20" ht="15" x14ac:dyDescent="0.25"/>
    <row r="49" spans="1:20" ht="15" x14ac:dyDescent="0.25">
      <c r="A49" s="76">
        <v>45352</v>
      </c>
      <c r="B49" s="89">
        <v>34</v>
      </c>
      <c r="C49" s="89">
        <v>42</v>
      </c>
      <c r="D49" s="89">
        <v>48</v>
      </c>
      <c r="E49" s="89">
        <v>460</v>
      </c>
      <c r="F49" s="89">
        <v>100</v>
      </c>
      <c r="G49" s="89">
        <v>37</v>
      </c>
      <c r="H49" s="89">
        <v>28</v>
      </c>
      <c r="I49" s="89">
        <v>5</v>
      </c>
      <c r="J49" s="89">
        <v>4</v>
      </c>
      <c r="K49" s="89">
        <v>68</v>
      </c>
      <c r="L49" s="89">
        <v>9</v>
      </c>
      <c r="M49" s="89">
        <v>37</v>
      </c>
      <c r="N49" s="89">
        <v>27.904</v>
      </c>
      <c r="O49" s="89">
        <v>15.534000000000001</v>
      </c>
      <c r="P49" s="89">
        <v>7.7240000000000002</v>
      </c>
      <c r="Q49" s="89">
        <v>-3.419</v>
      </c>
      <c r="R49" s="89">
        <v>-10.866</v>
      </c>
      <c r="S49" s="89">
        <v>-41.313000000000002</v>
      </c>
      <c r="T49" s="89">
        <v>10.609</v>
      </c>
    </row>
    <row r="50" spans="1:20" ht="15" x14ac:dyDescent="0.25">
      <c r="A50" s="76">
        <v>45383</v>
      </c>
      <c r="B50" s="89">
        <v>52</v>
      </c>
      <c r="C50" s="89">
        <v>63</v>
      </c>
      <c r="D50" s="89">
        <v>48</v>
      </c>
      <c r="E50" s="89">
        <v>455</v>
      </c>
      <c r="F50" s="89">
        <v>81</v>
      </c>
      <c r="G50" s="89">
        <v>56</v>
      </c>
      <c r="H50" s="89">
        <v>55</v>
      </c>
      <c r="I50" s="89">
        <v>6</v>
      </c>
      <c r="J50" s="89">
        <v>9</v>
      </c>
      <c r="K50" s="89">
        <v>155</v>
      </c>
      <c r="L50" s="89">
        <v>22</v>
      </c>
      <c r="M50" s="89">
        <v>36</v>
      </c>
      <c r="N50" s="89">
        <v>26.388999999999999</v>
      </c>
      <c r="O50" s="89">
        <v>14.691000000000001</v>
      </c>
      <c r="P50" s="89">
        <v>7.3040000000000003</v>
      </c>
      <c r="Q50" s="89">
        <v>-8.7370000000000001</v>
      </c>
      <c r="R50" s="89">
        <v>-14.24</v>
      </c>
      <c r="S50" s="89">
        <v>-46.276000000000003</v>
      </c>
      <c r="T50" s="89">
        <v>18.343</v>
      </c>
    </row>
    <row r="51" spans="1:20" ht="15" x14ac:dyDescent="0.25">
      <c r="A51" s="76">
        <v>45413</v>
      </c>
      <c r="B51" s="89">
        <v>155</v>
      </c>
      <c r="C51" s="89">
        <v>186</v>
      </c>
      <c r="D51" s="89">
        <v>89</v>
      </c>
      <c r="E51" s="89">
        <v>1155</v>
      </c>
      <c r="F51" s="89">
        <v>134</v>
      </c>
      <c r="G51" s="89">
        <v>163</v>
      </c>
      <c r="H51" s="89">
        <v>145</v>
      </c>
      <c r="I51" s="89">
        <v>20</v>
      </c>
      <c r="J51" s="89">
        <v>47</v>
      </c>
      <c r="K51" s="89">
        <v>380</v>
      </c>
      <c r="L51" s="89">
        <v>80</v>
      </c>
      <c r="M51" s="89">
        <v>75</v>
      </c>
      <c r="N51" s="89">
        <v>7.2990000000000004</v>
      </c>
      <c r="O51" s="89">
        <v>4.0629999999999997</v>
      </c>
      <c r="P51" s="89">
        <v>2.02</v>
      </c>
      <c r="Q51" s="89">
        <v>-11.122999999999999</v>
      </c>
      <c r="R51" s="89">
        <v>-11.369</v>
      </c>
      <c r="S51" s="89">
        <v>-44.006</v>
      </c>
      <c r="T51" s="89">
        <v>7.8170000000000002</v>
      </c>
    </row>
    <row r="52" spans="1:20" ht="15" x14ac:dyDescent="0.25">
      <c r="A52" s="76">
        <v>45444</v>
      </c>
      <c r="B52" s="89">
        <v>179</v>
      </c>
      <c r="C52" s="89">
        <v>209</v>
      </c>
      <c r="D52" s="89">
        <v>181</v>
      </c>
      <c r="E52" s="89">
        <v>1470</v>
      </c>
      <c r="F52" s="89">
        <v>240</v>
      </c>
      <c r="G52" s="89">
        <v>184</v>
      </c>
      <c r="H52" s="89">
        <v>43</v>
      </c>
      <c r="I52" s="89">
        <v>31</v>
      </c>
      <c r="J52" s="89">
        <v>30</v>
      </c>
      <c r="K52" s="89">
        <v>296</v>
      </c>
      <c r="L52" s="89">
        <v>73</v>
      </c>
      <c r="M52" s="89">
        <v>44</v>
      </c>
      <c r="N52" s="89">
        <v>-8.9860000000000007</v>
      </c>
      <c r="O52" s="89">
        <v>-5.0030000000000001</v>
      </c>
      <c r="P52" s="89">
        <v>-2.4870000000000001</v>
      </c>
      <c r="Q52" s="89">
        <v>-5.7859999999999996</v>
      </c>
      <c r="R52" s="89">
        <v>-17.395</v>
      </c>
      <c r="S52" s="89">
        <v>-38.847000000000001</v>
      </c>
      <c r="T52" s="89">
        <v>12.15</v>
      </c>
    </row>
    <row r="53" spans="1:20" ht="15" x14ac:dyDescent="0.25">
      <c r="A53" s="76">
        <v>45474</v>
      </c>
      <c r="B53" s="89">
        <v>60</v>
      </c>
      <c r="C53" s="89">
        <v>67</v>
      </c>
      <c r="D53" s="89">
        <v>82</v>
      </c>
      <c r="E53" s="89">
        <v>420</v>
      </c>
      <c r="F53" s="89">
        <v>95</v>
      </c>
      <c r="G53" s="89">
        <v>62</v>
      </c>
      <c r="H53" s="89">
        <v>2</v>
      </c>
      <c r="I53" s="89">
        <v>13</v>
      </c>
      <c r="J53" s="89">
        <v>8</v>
      </c>
      <c r="K53" s="89">
        <v>49</v>
      </c>
      <c r="L53" s="89">
        <v>25</v>
      </c>
      <c r="M53" s="89">
        <v>-5</v>
      </c>
      <c r="N53" s="89">
        <v>10.678000000000001</v>
      </c>
      <c r="O53" s="89">
        <v>5.944</v>
      </c>
      <c r="P53" s="89">
        <v>2.9550000000000001</v>
      </c>
      <c r="Q53" s="89">
        <v>-12.461</v>
      </c>
      <c r="R53" s="89">
        <v>-20.420999999999999</v>
      </c>
      <c r="S53" s="89">
        <v>-28.559000000000001</v>
      </c>
      <c r="T53" s="89">
        <v>16.277999999999999</v>
      </c>
    </row>
    <row r="54" spans="1:20" ht="15" x14ac:dyDescent="0.25">
      <c r="A54" s="76">
        <v>45505</v>
      </c>
      <c r="B54" s="89">
        <v>42</v>
      </c>
      <c r="C54" s="89">
        <v>47</v>
      </c>
      <c r="D54" s="89">
        <v>39</v>
      </c>
      <c r="E54" s="89">
        <v>250</v>
      </c>
      <c r="F54" s="89">
        <v>45</v>
      </c>
      <c r="G54" s="89">
        <v>42</v>
      </c>
      <c r="H54" s="89">
        <v>7</v>
      </c>
      <c r="I54" s="89">
        <v>7</v>
      </c>
      <c r="J54" s="89">
        <v>8</v>
      </c>
      <c r="K54" s="89">
        <v>16</v>
      </c>
      <c r="L54" s="89">
        <v>17</v>
      </c>
      <c r="M54" s="89">
        <v>-13</v>
      </c>
      <c r="N54" s="89">
        <v>43.854999999999997</v>
      </c>
      <c r="O54" s="89">
        <v>24.414000000000001</v>
      </c>
      <c r="P54" s="89">
        <v>12.138999999999999</v>
      </c>
      <c r="Q54" s="89">
        <v>-10.351000000000001</v>
      </c>
      <c r="R54" s="89">
        <v>-15.3</v>
      </c>
      <c r="S54" s="89">
        <v>-19.579000000000001</v>
      </c>
      <c r="T54" s="89">
        <v>18.86</v>
      </c>
    </row>
    <row r="55" spans="1:20" ht="15" x14ac:dyDescent="0.25">
      <c r="A55" s="76">
        <v>45536</v>
      </c>
      <c r="B55" s="89">
        <v>45</v>
      </c>
      <c r="C55" s="89">
        <v>51</v>
      </c>
      <c r="D55" s="89">
        <v>45</v>
      </c>
      <c r="E55" s="89">
        <v>281</v>
      </c>
      <c r="F55" s="89">
        <v>50</v>
      </c>
      <c r="G55" s="89">
        <v>46</v>
      </c>
      <c r="H55" s="89">
        <v>12</v>
      </c>
      <c r="I55" s="89">
        <v>7</v>
      </c>
      <c r="J55" s="89">
        <v>10</v>
      </c>
      <c r="K55" s="89">
        <v>16</v>
      </c>
      <c r="L55" s="89">
        <v>19</v>
      </c>
      <c r="M55" s="89">
        <v>-19</v>
      </c>
      <c r="N55" s="89">
        <v>42.279000000000003</v>
      </c>
      <c r="O55" s="89">
        <v>23.536999999999999</v>
      </c>
      <c r="P55" s="89">
        <v>11.702999999999999</v>
      </c>
      <c r="Q55" s="89">
        <v>-5.9930000000000003</v>
      </c>
      <c r="R55" s="89">
        <v>-4.9690000000000003</v>
      </c>
      <c r="S55" s="89">
        <v>-5.8220000000000001</v>
      </c>
      <c r="T55" s="89">
        <v>12.326000000000001</v>
      </c>
    </row>
    <row r="56" spans="1:20" ht="15" x14ac:dyDescent="0.25">
      <c r="A56" s="76">
        <v>45566</v>
      </c>
      <c r="B56" s="89">
        <v>32</v>
      </c>
      <c r="C56" s="89">
        <v>38</v>
      </c>
      <c r="D56" s="89">
        <v>39</v>
      </c>
      <c r="E56" s="89">
        <v>350</v>
      </c>
      <c r="F56" s="89">
        <v>44</v>
      </c>
      <c r="G56" s="89">
        <v>33</v>
      </c>
      <c r="H56" s="89">
        <v>25</v>
      </c>
      <c r="I56" s="89">
        <v>6</v>
      </c>
      <c r="J56" s="89">
        <v>10</v>
      </c>
      <c r="K56" s="89">
        <v>22</v>
      </c>
      <c r="L56" s="89">
        <v>17</v>
      </c>
      <c r="M56" s="89">
        <v>34</v>
      </c>
      <c r="N56" s="89">
        <v>35.32</v>
      </c>
      <c r="O56" s="89">
        <v>19.661999999999999</v>
      </c>
      <c r="P56" s="89">
        <v>9.7759999999999998</v>
      </c>
      <c r="Q56" s="89">
        <v>-2.1219999999999999</v>
      </c>
      <c r="R56" s="89">
        <v>-8.9060000000000006</v>
      </c>
      <c r="S56" s="89">
        <v>-4.7489999999999997</v>
      </c>
      <c r="T56" s="89">
        <v>20.091999999999999</v>
      </c>
    </row>
    <row r="57" spans="1:20" ht="15" x14ac:dyDescent="0.25">
      <c r="A57" s="76">
        <v>45597</v>
      </c>
      <c r="B57" s="89">
        <v>29</v>
      </c>
      <c r="C57" s="89">
        <v>35</v>
      </c>
      <c r="D57" s="89">
        <v>39</v>
      </c>
      <c r="E57" s="89">
        <v>429</v>
      </c>
      <c r="F57" s="89">
        <v>46</v>
      </c>
      <c r="G57" s="89">
        <v>31</v>
      </c>
      <c r="H57" s="89">
        <v>29</v>
      </c>
      <c r="I57" s="89">
        <v>4</v>
      </c>
      <c r="J57" s="89">
        <v>8</v>
      </c>
      <c r="K57" s="89">
        <v>28</v>
      </c>
      <c r="L57" s="89">
        <v>16</v>
      </c>
      <c r="M57" s="89">
        <v>61</v>
      </c>
      <c r="N57" s="89">
        <v>31.83</v>
      </c>
      <c r="O57" s="89">
        <v>17.72</v>
      </c>
      <c r="P57" s="89">
        <v>8.81</v>
      </c>
      <c r="Q57" s="89">
        <v>-6.5609999999999999</v>
      </c>
      <c r="R57" s="89">
        <v>-14.481</v>
      </c>
      <c r="S57" s="89">
        <v>13.587</v>
      </c>
      <c r="T57" s="89">
        <v>15.58</v>
      </c>
    </row>
    <row r="58" spans="1:20" ht="15" x14ac:dyDescent="0.25">
      <c r="A58" s="76">
        <v>45627</v>
      </c>
      <c r="B58" s="89">
        <v>25</v>
      </c>
      <c r="C58" s="89">
        <v>31</v>
      </c>
      <c r="D58" s="89">
        <v>32</v>
      </c>
      <c r="E58" s="89">
        <v>347</v>
      </c>
      <c r="F58" s="89">
        <v>33</v>
      </c>
      <c r="G58" s="89">
        <v>27</v>
      </c>
      <c r="H58" s="89">
        <v>24</v>
      </c>
      <c r="I58" s="89">
        <v>4</v>
      </c>
      <c r="J58" s="89">
        <v>6</v>
      </c>
      <c r="K58" s="89">
        <v>25</v>
      </c>
      <c r="L58" s="89">
        <v>14</v>
      </c>
      <c r="M58" s="89">
        <v>47</v>
      </c>
      <c r="N58" s="89">
        <v>49.607999999999997</v>
      </c>
      <c r="O58" s="89">
        <v>27.617000000000001</v>
      </c>
      <c r="P58" s="89">
        <v>13.731</v>
      </c>
      <c r="Q58" s="89">
        <v>-1.9490000000000001</v>
      </c>
      <c r="R58" s="89">
        <v>-0.377</v>
      </c>
      <c r="S58" s="89">
        <v>18.291</v>
      </c>
      <c r="T58" s="89">
        <v>14.537000000000001</v>
      </c>
    </row>
    <row r="59" spans="1:20" ht="15" x14ac:dyDescent="0.25">
      <c r="A59" s="76">
        <v>45658</v>
      </c>
      <c r="B59" s="89">
        <v>24</v>
      </c>
      <c r="C59" s="89">
        <v>30</v>
      </c>
      <c r="D59" s="89">
        <v>29</v>
      </c>
      <c r="E59" s="89">
        <v>333</v>
      </c>
      <c r="F59" s="89">
        <v>40</v>
      </c>
      <c r="G59" s="89">
        <v>26</v>
      </c>
      <c r="H59" s="89">
        <v>24</v>
      </c>
      <c r="I59" s="89">
        <v>4</v>
      </c>
      <c r="J59" s="89">
        <v>6</v>
      </c>
      <c r="K59" s="89">
        <v>25</v>
      </c>
      <c r="L59" s="89">
        <v>13</v>
      </c>
      <c r="M59" s="89">
        <v>40</v>
      </c>
      <c r="N59" s="89">
        <v>53.399000000000001</v>
      </c>
      <c r="O59" s="89">
        <v>29.727</v>
      </c>
      <c r="P59" s="89">
        <v>14.78</v>
      </c>
      <c r="Q59" s="89">
        <v>6.3789999999999996</v>
      </c>
      <c r="R59" s="89">
        <v>-10.606999999999999</v>
      </c>
      <c r="S59" s="89">
        <v>-10.882999999999999</v>
      </c>
      <c r="T59" s="89">
        <v>9.4809999999999999</v>
      </c>
    </row>
    <row r="60" spans="1:20" ht="15" x14ac:dyDescent="0.25">
      <c r="A60" s="76">
        <v>45689</v>
      </c>
      <c r="B60" s="89">
        <v>23</v>
      </c>
      <c r="C60" s="89">
        <v>28</v>
      </c>
      <c r="D60" s="89">
        <v>27</v>
      </c>
      <c r="E60" s="89">
        <v>378</v>
      </c>
      <c r="F60" s="89">
        <v>42</v>
      </c>
      <c r="G60" s="89">
        <v>25</v>
      </c>
      <c r="H60" s="89">
        <v>27</v>
      </c>
      <c r="I60" s="89">
        <v>4</v>
      </c>
      <c r="J60" s="89">
        <v>5</v>
      </c>
      <c r="K60" s="89">
        <v>25</v>
      </c>
      <c r="L60" s="89">
        <v>12</v>
      </c>
      <c r="M60" s="89">
        <v>35</v>
      </c>
      <c r="N60" s="89">
        <v>40.518000000000001</v>
      </c>
      <c r="O60" s="89">
        <v>22.556999999999999</v>
      </c>
      <c r="P60" s="89">
        <v>11.215</v>
      </c>
      <c r="Q60" s="89">
        <v>-0.58899999999999997</v>
      </c>
      <c r="R60" s="89">
        <v>-15.193</v>
      </c>
      <c r="S60" s="89">
        <v>-32.511000000000003</v>
      </c>
      <c r="T60" s="89">
        <v>3.948</v>
      </c>
    </row>
    <row r="61" spans="1:20" ht="15" x14ac:dyDescent="0.25">
      <c r="A61" s="76">
        <v>45717</v>
      </c>
      <c r="B61" s="89">
        <v>35</v>
      </c>
      <c r="C61" s="89">
        <v>42</v>
      </c>
      <c r="D61" s="89">
        <v>43</v>
      </c>
      <c r="E61" s="89">
        <v>564</v>
      </c>
      <c r="F61" s="89">
        <v>68</v>
      </c>
      <c r="G61" s="89">
        <v>37</v>
      </c>
      <c r="H61" s="89">
        <v>74</v>
      </c>
      <c r="I61" s="89">
        <v>4</v>
      </c>
      <c r="J61" s="89">
        <v>8</v>
      </c>
      <c r="K61" s="89">
        <v>65</v>
      </c>
      <c r="L61" s="89">
        <v>18</v>
      </c>
      <c r="M61" s="89">
        <v>42</v>
      </c>
      <c r="N61" s="89">
        <v>32.569000000000003</v>
      </c>
      <c r="O61" s="89">
        <v>18.131</v>
      </c>
      <c r="P61" s="89">
        <v>9.0150000000000006</v>
      </c>
      <c r="Q61" s="89">
        <v>-3.419</v>
      </c>
      <c r="R61" s="89">
        <v>-10.866</v>
      </c>
      <c r="S61" s="89">
        <v>-41.313000000000002</v>
      </c>
      <c r="T61" s="89">
        <v>10.609</v>
      </c>
    </row>
    <row r="62" spans="1:20" ht="15" x14ac:dyDescent="0.25">
      <c r="A62" s="76">
        <v>45748</v>
      </c>
      <c r="B62" s="89">
        <v>64</v>
      </c>
      <c r="C62" s="89">
        <v>82</v>
      </c>
      <c r="D62" s="89">
        <v>65</v>
      </c>
      <c r="E62" s="89">
        <v>716</v>
      </c>
      <c r="F62" s="89">
        <v>91</v>
      </c>
      <c r="G62" s="89">
        <v>72</v>
      </c>
      <c r="H62" s="89">
        <v>110</v>
      </c>
      <c r="I62" s="89">
        <v>8</v>
      </c>
      <c r="J62" s="89">
        <v>20</v>
      </c>
      <c r="K62" s="89">
        <v>165</v>
      </c>
      <c r="L62" s="89">
        <v>40</v>
      </c>
      <c r="M62" s="89">
        <v>57</v>
      </c>
      <c r="N62" s="89">
        <v>26.478999999999999</v>
      </c>
      <c r="O62" s="89">
        <v>14.741</v>
      </c>
      <c r="P62" s="89">
        <v>7.3289999999999997</v>
      </c>
      <c r="Q62" s="89">
        <v>-8.7370000000000001</v>
      </c>
      <c r="R62" s="89">
        <v>-14.24</v>
      </c>
      <c r="S62" s="89">
        <v>-46.276000000000003</v>
      </c>
      <c r="T62" s="89">
        <v>18.343</v>
      </c>
    </row>
    <row r="63" spans="1:20" ht="15" x14ac:dyDescent="0.25">
      <c r="A63" s="76">
        <v>45778</v>
      </c>
      <c r="B63" s="89">
        <v>159</v>
      </c>
      <c r="C63" s="89">
        <v>195</v>
      </c>
      <c r="D63" s="89">
        <v>116</v>
      </c>
      <c r="E63" s="89">
        <v>1552</v>
      </c>
      <c r="F63" s="89">
        <v>165</v>
      </c>
      <c r="G63" s="89">
        <v>176</v>
      </c>
      <c r="H63" s="89">
        <v>190</v>
      </c>
      <c r="I63" s="89">
        <v>23</v>
      </c>
      <c r="J63" s="89">
        <v>56</v>
      </c>
      <c r="K63" s="89">
        <v>412</v>
      </c>
      <c r="L63" s="89">
        <v>112</v>
      </c>
      <c r="M63" s="89">
        <v>102</v>
      </c>
      <c r="N63" s="89">
        <v>8.2379999999999995</v>
      </c>
      <c r="O63" s="89">
        <v>4.5860000000000003</v>
      </c>
      <c r="P63" s="89">
        <v>2.2799999999999998</v>
      </c>
      <c r="Q63" s="89">
        <v>-11.122999999999999</v>
      </c>
      <c r="R63" s="89">
        <v>-11.369</v>
      </c>
      <c r="S63" s="89">
        <v>-44.006</v>
      </c>
      <c r="T63" s="89">
        <v>7.8170000000000002</v>
      </c>
    </row>
    <row r="64" spans="1:20" ht="15" x14ac:dyDescent="0.25">
      <c r="A64" s="76">
        <v>45809</v>
      </c>
      <c r="B64" s="89">
        <v>165</v>
      </c>
      <c r="C64" s="89">
        <v>190</v>
      </c>
      <c r="D64" s="89">
        <v>201</v>
      </c>
      <c r="E64" s="89">
        <v>1570</v>
      </c>
      <c r="F64" s="89">
        <v>249</v>
      </c>
      <c r="G64" s="89">
        <v>173</v>
      </c>
      <c r="H64" s="89">
        <v>102</v>
      </c>
      <c r="I64" s="89">
        <v>28</v>
      </c>
      <c r="J64" s="89">
        <v>40</v>
      </c>
      <c r="K64" s="89">
        <v>226</v>
      </c>
      <c r="L64" s="89">
        <v>99</v>
      </c>
      <c r="M64" s="89">
        <v>25</v>
      </c>
      <c r="N64" s="89">
        <v>12.888999999999999</v>
      </c>
      <c r="O64" s="89">
        <v>7.1749999999999998</v>
      </c>
      <c r="P64" s="89">
        <v>3.5670000000000002</v>
      </c>
      <c r="Q64" s="89">
        <v>-5.7859999999999996</v>
      </c>
      <c r="R64" s="89">
        <v>-17.395</v>
      </c>
      <c r="S64" s="89">
        <v>-38.847000000000001</v>
      </c>
      <c r="T64" s="89">
        <v>12.15</v>
      </c>
    </row>
    <row r="65" spans="1:20" ht="15" x14ac:dyDescent="0.25">
      <c r="A65" s="76">
        <v>45839</v>
      </c>
      <c r="B65" s="89">
        <v>53</v>
      </c>
      <c r="C65" s="89">
        <v>57</v>
      </c>
      <c r="D65" s="89">
        <v>90</v>
      </c>
      <c r="E65" s="89">
        <v>298</v>
      </c>
      <c r="F65" s="89">
        <v>92</v>
      </c>
      <c r="G65" s="89">
        <v>54</v>
      </c>
      <c r="H65" s="89">
        <v>9</v>
      </c>
      <c r="I65" s="89">
        <v>9</v>
      </c>
      <c r="J65" s="89">
        <v>13</v>
      </c>
      <c r="K65" s="89">
        <v>16</v>
      </c>
      <c r="L65" s="89">
        <v>30</v>
      </c>
      <c r="M65" s="89">
        <v>-60</v>
      </c>
      <c r="N65" s="89">
        <v>17.355</v>
      </c>
      <c r="O65" s="89">
        <v>9.6609999999999996</v>
      </c>
      <c r="P65" s="89">
        <v>4.8040000000000003</v>
      </c>
      <c r="Q65" s="89">
        <v>-12.461</v>
      </c>
      <c r="R65" s="89">
        <v>-20.420999999999999</v>
      </c>
      <c r="S65" s="89">
        <v>-28.559000000000001</v>
      </c>
      <c r="T65" s="89">
        <v>16.277999999999999</v>
      </c>
    </row>
    <row r="66" spans="1:20" ht="15" x14ac:dyDescent="0.25">
      <c r="A66" s="76">
        <v>45870</v>
      </c>
      <c r="B66" s="89">
        <v>42</v>
      </c>
      <c r="C66" s="89">
        <v>48</v>
      </c>
      <c r="D66" s="89">
        <v>42</v>
      </c>
      <c r="E66" s="89">
        <v>211</v>
      </c>
      <c r="F66" s="89">
        <v>45</v>
      </c>
      <c r="G66" s="89">
        <v>43</v>
      </c>
      <c r="H66" s="89">
        <v>2</v>
      </c>
      <c r="I66" s="89">
        <v>7</v>
      </c>
      <c r="J66" s="89">
        <v>12</v>
      </c>
      <c r="K66" s="89">
        <v>11</v>
      </c>
      <c r="L66" s="89">
        <v>22</v>
      </c>
      <c r="M66" s="89">
        <v>-52</v>
      </c>
      <c r="N66" s="89">
        <v>43.845999999999997</v>
      </c>
      <c r="O66" s="89">
        <v>24.408999999999999</v>
      </c>
      <c r="P66" s="89">
        <v>12.135999999999999</v>
      </c>
      <c r="Q66" s="89">
        <v>-10.351000000000001</v>
      </c>
      <c r="R66" s="89">
        <v>-15.3</v>
      </c>
      <c r="S66" s="89">
        <v>-19.579000000000001</v>
      </c>
      <c r="T66" s="89">
        <v>18.86</v>
      </c>
    </row>
    <row r="67" spans="1:20" ht="15" x14ac:dyDescent="0.25">
      <c r="A67" s="76">
        <v>45901</v>
      </c>
      <c r="B67" s="89">
        <v>28</v>
      </c>
      <c r="C67" s="89">
        <v>34</v>
      </c>
      <c r="D67" s="89">
        <v>32</v>
      </c>
      <c r="E67" s="89">
        <v>226</v>
      </c>
      <c r="F67" s="89">
        <v>34</v>
      </c>
      <c r="G67" s="89">
        <v>30</v>
      </c>
      <c r="H67" s="89">
        <v>13</v>
      </c>
      <c r="I67" s="89">
        <v>6</v>
      </c>
      <c r="J67" s="89">
        <v>11</v>
      </c>
      <c r="K67" s="89">
        <v>7</v>
      </c>
      <c r="L67" s="89">
        <v>19</v>
      </c>
      <c r="M67" s="89">
        <v>-9</v>
      </c>
      <c r="N67" s="89">
        <v>42.912999999999997</v>
      </c>
      <c r="O67" s="89">
        <v>23.89</v>
      </c>
      <c r="P67" s="89">
        <v>11.878</v>
      </c>
      <c r="Q67" s="89">
        <v>-5.9930000000000003</v>
      </c>
      <c r="R67" s="89">
        <v>-4.9690000000000003</v>
      </c>
      <c r="S67" s="89">
        <v>-5.8220000000000001</v>
      </c>
      <c r="T67" s="89">
        <v>12.326000000000001</v>
      </c>
    </row>
    <row r="68" spans="1:20" ht="15" x14ac:dyDescent="0.25">
      <c r="A68" s="76">
        <v>45931</v>
      </c>
      <c r="B68" s="89">
        <v>31</v>
      </c>
      <c r="C68" s="89">
        <v>38</v>
      </c>
      <c r="D68" s="89">
        <v>40</v>
      </c>
      <c r="E68" s="89">
        <v>338</v>
      </c>
      <c r="F68" s="89">
        <v>45</v>
      </c>
      <c r="G68" s="89">
        <v>33</v>
      </c>
      <c r="H68" s="89">
        <v>21</v>
      </c>
      <c r="I68" s="89">
        <v>6</v>
      </c>
      <c r="J68" s="89">
        <v>10</v>
      </c>
      <c r="K68" s="89">
        <v>18</v>
      </c>
      <c r="L68" s="89">
        <v>19</v>
      </c>
      <c r="M68" s="89">
        <v>-33</v>
      </c>
      <c r="N68" s="89">
        <v>35.139000000000003</v>
      </c>
      <c r="O68" s="89">
        <v>14.821</v>
      </c>
      <c r="P68" s="89">
        <v>11.423999999999999</v>
      </c>
      <c r="Q68" s="89">
        <v>-2.1219999999999999</v>
      </c>
      <c r="R68" s="89">
        <v>-8.9060000000000006</v>
      </c>
      <c r="S68" s="89">
        <v>-4.7489999999999997</v>
      </c>
      <c r="T68" s="89">
        <v>20.091999999999999</v>
      </c>
    </row>
    <row r="69" spans="1:20" ht="15" x14ac:dyDescent="0.25">
      <c r="A69" s="76">
        <v>45962</v>
      </c>
      <c r="B69" s="89">
        <v>29</v>
      </c>
      <c r="C69" s="89">
        <v>35</v>
      </c>
      <c r="D69" s="89">
        <v>39</v>
      </c>
      <c r="E69" s="89">
        <v>407</v>
      </c>
      <c r="F69" s="89">
        <v>47</v>
      </c>
      <c r="G69" s="89">
        <v>30</v>
      </c>
      <c r="H69" s="89">
        <v>24</v>
      </c>
      <c r="I69" s="89">
        <v>5</v>
      </c>
      <c r="J69" s="89">
        <v>8</v>
      </c>
      <c r="K69" s="89">
        <v>25</v>
      </c>
      <c r="L69" s="89">
        <v>16</v>
      </c>
      <c r="M69" s="89">
        <v>4</v>
      </c>
      <c r="N69" s="89">
        <v>23.611000000000001</v>
      </c>
      <c r="O69" s="89">
        <v>28.152000000000001</v>
      </c>
      <c r="P69" s="89">
        <v>5.4189999999999996</v>
      </c>
      <c r="Q69" s="89">
        <v>-6.5609999999999999</v>
      </c>
      <c r="R69" s="89">
        <v>-14.481</v>
      </c>
      <c r="S69" s="89">
        <v>13.587</v>
      </c>
      <c r="T69" s="89">
        <v>15.58</v>
      </c>
    </row>
    <row r="70" spans="1:20" ht="15" x14ac:dyDescent="0.25">
      <c r="A70" s="76">
        <v>45992</v>
      </c>
      <c r="B70" s="89">
        <v>26</v>
      </c>
      <c r="C70" s="89">
        <v>32</v>
      </c>
      <c r="D70" s="89">
        <v>32</v>
      </c>
      <c r="E70" s="89">
        <v>361</v>
      </c>
      <c r="F70" s="89">
        <v>34</v>
      </c>
      <c r="G70" s="89">
        <v>27</v>
      </c>
      <c r="H70" s="89">
        <v>24</v>
      </c>
      <c r="I70" s="89">
        <v>4</v>
      </c>
      <c r="J70" s="89">
        <v>7</v>
      </c>
      <c r="K70" s="89">
        <v>25</v>
      </c>
      <c r="L70" s="89">
        <v>15</v>
      </c>
      <c r="M70" s="89">
        <v>45</v>
      </c>
      <c r="N70" s="89">
        <v>27.126000000000001</v>
      </c>
      <c r="O70" s="89">
        <v>44.735999999999997</v>
      </c>
      <c r="P70" s="89">
        <v>4.62</v>
      </c>
      <c r="Q70" s="89">
        <v>-1.9490000000000001</v>
      </c>
      <c r="R70" s="89">
        <v>-0.377</v>
      </c>
      <c r="S70" s="89">
        <v>18.291</v>
      </c>
      <c r="T70" s="89">
        <v>14.537000000000001</v>
      </c>
    </row>
    <row r="71" spans="1:20" ht="15" x14ac:dyDescent="0.25">
      <c r="A71" s="76">
        <v>46023</v>
      </c>
      <c r="B71" s="89">
        <v>25</v>
      </c>
      <c r="C71" s="89">
        <v>31</v>
      </c>
      <c r="D71" s="89">
        <v>31</v>
      </c>
      <c r="E71" s="89">
        <v>350</v>
      </c>
      <c r="F71" s="89">
        <v>42</v>
      </c>
      <c r="G71" s="89">
        <v>26</v>
      </c>
      <c r="H71" s="89">
        <v>22</v>
      </c>
      <c r="I71" s="89">
        <v>5</v>
      </c>
      <c r="J71" s="89">
        <v>6</v>
      </c>
      <c r="K71" s="89">
        <v>25</v>
      </c>
      <c r="L71" s="89">
        <v>13</v>
      </c>
      <c r="M71" s="89">
        <v>38</v>
      </c>
      <c r="N71" s="89">
        <v>29.402999999999999</v>
      </c>
      <c r="O71" s="89">
        <v>45.383000000000003</v>
      </c>
      <c r="P71" s="89">
        <v>6.1109999999999998</v>
      </c>
      <c r="Q71" s="89">
        <v>6.3789999999999996</v>
      </c>
      <c r="R71" s="89">
        <v>-10.606999999999999</v>
      </c>
      <c r="S71" s="89">
        <v>-10.882999999999999</v>
      </c>
      <c r="T71" s="89">
        <v>9.4809999999999999</v>
      </c>
    </row>
    <row r="72" spans="1:20" ht="15" x14ac:dyDescent="0.25">
      <c r="A72" s="76">
        <v>46054</v>
      </c>
      <c r="B72" s="89">
        <v>23</v>
      </c>
      <c r="C72" s="89">
        <v>29</v>
      </c>
      <c r="D72" s="89">
        <v>29</v>
      </c>
      <c r="E72" s="89">
        <v>397</v>
      </c>
      <c r="F72" s="89">
        <v>43</v>
      </c>
      <c r="G72" s="89">
        <v>25</v>
      </c>
      <c r="H72" s="89">
        <v>29</v>
      </c>
      <c r="I72" s="89">
        <v>4</v>
      </c>
      <c r="J72" s="89">
        <v>5</v>
      </c>
      <c r="K72" s="89">
        <v>25</v>
      </c>
      <c r="L72" s="89">
        <v>12</v>
      </c>
      <c r="M72" s="89">
        <v>33</v>
      </c>
      <c r="N72" s="89">
        <v>35.088000000000001</v>
      </c>
      <c r="O72" s="89">
        <v>24.052</v>
      </c>
      <c r="P72" s="89">
        <v>9.3659999999999997</v>
      </c>
      <c r="Q72" s="89">
        <v>-0.58899999999999997</v>
      </c>
      <c r="R72" s="89">
        <v>-15.193</v>
      </c>
      <c r="S72" s="89">
        <v>-32.511000000000003</v>
      </c>
      <c r="T72" s="89">
        <v>3.948</v>
      </c>
    </row>
    <row r="73" spans="1:20" ht="15" x14ac:dyDescent="0.25">
      <c r="A73" s="76">
        <v>46082</v>
      </c>
      <c r="B73" s="89">
        <v>38</v>
      </c>
      <c r="C73" s="89">
        <v>46</v>
      </c>
      <c r="D73" s="89">
        <v>51</v>
      </c>
      <c r="E73" s="89">
        <v>614</v>
      </c>
      <c r="F73" s="89">
        <v>85</v>
      </c>
      <c r="G73" s="89">
        <v>40</v>
      </c>
      <c r="H73" s="89">
        <v>92</v>
      </c>
      <c r="I73" s="89">
        <v>5</v>
      </c>
      <c r="J73" s="89">
        <v>10</v>
      </c>
      <c r="K73" s="89">
        <v>74</v>
      </c>
      <c r="L73" s="89">
        <v>23</v>
      </c>
      <c r="M73" s="89">
        <v>44</v>
      </c>
      <c r="N73" s="89">
        <v>76.022000000000006</v>
      </c>
      <c r="O73" s="89">
        <v>43.176000000000002</v>
      </c>
      <c r="P73" s="89">
        <v>9.42</v>
      </c>
      <c r="Q73" s="89">
        <v>-3.419</v>
      </c>
      <c r="R73" s="89">
        <v>-10.866</v>
      </c>
      <c r="S73" s="89">
        <v>-41.313000000000002</v>
      </c>
      <c r="T73" s="89">
        <v>10.609</v>
      </c>
    </row>
    <row r="74" spans="1:20" ht="15" x14ac:dyDescent="0.25">
      <c r="A74" s="76">
        <v>46113</v>
      </c>
      <c r="B74" s="89">
        <v>78</v>
      </c>
      <c r="C74" s="89">
        <v>100</v>
      </c>
      <c r="D74" s="89">
        <v>77</v>
      </c>
      <c r="E74" s="89">
        <v>920</v>
      </c>
      <c r="F74" s="89">
        <v>111</v>
      </c>
      <c r="G74" s="89">
        <v>89</v>
      </c>
      <c r="H74" s="89">
        <v>147</v>
      </c>
      <c r="I74" s="89">
        <v>9</v>
      </c>
      <c r="J74" s="89">
        <v>23</v>
      </c>
      <c r="K74" s="89">
        <v>203</v>
      </c>
      <c r="L74" s="89">
        <v>51</v>
      </c>
      <c r="M74" s="89">
        <v>85</v>
      </c>
      <c r="N74" s="89">
        <v>52.514000000000003</v>
      </c>
      <c r="O74" s="89">
        <v>33.923999999999999</v>
      </c>
      <c r="P74" s="89">
        <v>14.278</v>
      </c>
      <c r="Q74" s="89">
        <v>-8.7370000000000001</v>
      </c>
      <c r="R74" s="89">
        <v>-14.24</v>
      </c>
      <c r="S74" s="89">
        <v>-46.276000000000003</v>
      </c>
      <c r="T74" s="89">
        <v>18.343</v>
      </c>
    </row>
    <row r="75" spans="1:20" ht="15" x14ac:dyDescent="0.25">
      <c r="A75" s="76">
        <v>46143</v>
      </c>
      <c r="B75" s="89">
        <v>204</v>
      </c>
      <c r="C75" s="89">
        <v>251</v>
      </c>
      <c r="D75" s="89">
        <v>166</v>
      </c>
      <c r="E75" s="89">
        <v>2060</v>
      </c>
      <c r="F75" s="89">
        <v>239</v>
      </c>
      <c r="G75" s="89">
        <v>226</v>
      </c>
      <c r="H75" s="89">
        <v>251</v>
      </c>
      <c r="I75" s="89">
        <v>26</v>
      </c>
      <c r="J75" s="89">
        <v>68</v>
      </c>
      <c r="K75" s="89">
        <v>513</v>
      </c>
      <c r="L75" s="89">
        <v>135</v>
      </c>
      <c r="M75" s="89">
        <v>163</v>
      </c>
      <c r="N75" s="89">
        <v>23.488</v>
      </c>
      <c r="O75" s="89">
        <v>25.963000000000001</v>
      </c>
      <c r="P75" s="89">
        <v>19.844000000000001</v>
      </c>
      <c r="Q75" s="89">
        <v>-11.122999999999999</v>
      </c>
      <c r="R75" s="89">
        <v>-11.369</v>
      </c>
      <c r="S75" s="89">
        <v>-44.006</v>
      </c>
      <c r="T75" s="89">
        <v>7.8170000000000002</v>
      </c>
    </row>
    <row r="76" spans="1:20" ht="15" x14ac:dyDescent="0.25">
      <c r="A76" s="75">
        <v>46174</v>
      </c>
      <c r="B76" s="90">
        <v>251</v>
      </c>
      <c r="C76" s="90">
        <v>293</v>
      </c>
      <c r="D76" s="90">
        <v>301</v>
      </c>
      <c r="E76" s="90">
        <v>2423</v>
      </c>
      <c r="F76" s="90">
        <v>389</v>
      </c>
      <c r="G76" s="90">
        <v>265</v>
      </c>
      <c r="H76" s="90">
        <v>187</v>
      </c>
      <c r="I76" s="90">
        <v>40</v>
      </c>
      <c r="J76" s="90">
        <v>62</v>
      </c>
      <c r="K76" s="90">
        <v>367</v>
      </c>
      <c r="L76" s="90">
        <v>144</v>
      </c>
      <c r="M76" s="90">
        <v>96</v>
      </c>
      <c r="N76" s="90">
        <v>25.555</v>
      </c>
      <c r="O76" s="90">
        <v>-13.958</v>
      </c>
      <c r="P76" s="90">
        <v>16.762</v>
      </c>
      <c r="Q76" s="90">
        <v>-5.7859999999999996</v>
      </c>
      <c r="R76" s="90">
        <v>-17.395</v>
      </c>
      <c r="S76" s="90">
        <v>-38.847000000000001</v>
      </c>
      <c r="T76" s="90">
        <v>12.15</v>
      </c>
    </row>
    <row r="77" spans="1:20" ht="15" x14ac:dyDescent="0.25">
      <c r="A77" s="76">
        <v>46204</v>
      </c>
      <c r="B77" s="89">
        <v>86</v>
      </c>
      <c r="C77" s="89">
        <v>98</v>
      </c>
      <c r="D77" s="89">
        <v>146</v>
      </c>
      <c r="E77" s="89">
        <v>711</v>
      </c>
      <c r="F77" s="89">
        <v>161</v>
      </c>
      <c r="G77" s="89">
        <v>90</v>
      </c>
      <c r="H77" s="89">
        <v>33</v>
      </c>
      <c r="I77" s="89">
        <v>15</v>
      </c>
      <c r="J77" s="89">
        <v>21</v>
      </c>
      <c r="K77" s="89">
        <v>60</v>
      </c>
      <c r="L77" s="89">
        <v>51</v>
      </c>
      <c r="M77" s="89">
        <v>-23</v>
      </c>
      <c r="N77" s="89">
        <v>36.734000000000002</v>
      </c>
      <c r="O77" s="89">
        <v>-3.044</v>
      </c>
      <c r="P77" s="89">
        <v>14.776</v>
      </c>
      <c r="Q77" s="89">
        <v>-12.461</v>
      </c>
      <c r="R77" s="89">
        <v>-20.420999999999999</v>
      </c>
      <c r="S77" s="89">
        <v>-28.559000000000001</v>
      </c>
      <c r="T77" s="89">
        <v>16.277999999999999</v>
      </c>
    </row>
    <row r="78" spans="1:20" ht="15" x14ac:dyDescent="0.25">
      <c r="A78" s="76">
        <v>46235</v>
      </c>
      <c r="B78" s="89">
        <v>55</v>
      </c>
      <c r="C78" s="89">
        <v>63</v>
      </c>
      <c r="D78" s="89">
        <v>59</v>
      </c>
      <c r="E78" s="89">
        <v>371</v>
      </c>
      <c r="F78" s="89">
        <v>66</v>
      </c>
      <c r="G78" s="89">
        <v>56</v>
      </c>
      <c r="H78" s="89">
        <v>24</v>
      </c>
      <c r="I78" s="89">
        <v>8</v>
      </c>
      <c r="J78" s="89">
        <v>15</v>
      </c>
      <c r="K78" s="89">
        <v>19</v>
      </c>
      <c r="L78" s="89">
        <v>29</v>
      </c>
      <c r="M78" s="89">
        <v>-28</v>
      </c>
      <c r="N78" s="89">
        <v>56.591999999999999</v>
      </c>
      <c r="O78" s="89">
        <v>26.436</v>
      </c>
      <c r="P78" s="89">
        <v>12.721</v>
      </c>
      <c r="Q78" s="89">
        <v>-10.351000000000001</v>
      </c>
      <c r="R78" s="89">
        <v>-15.3</v>
      </c>
      <c r="S78" s="89">
        <v>-19.579000000000001</v>
      </c>
      <c r="T78" s="89">
        <v>18.86</v>
      </c>
    </row>
    <row r="79" spans="1:20" ht="15" x14ac:dyDescent="0.25">
      <c r="A79" s="75">
        <v>46266</v>
      </c>
      <c r="B79" s="90">
        <v>35</v>
      </c>
      <c r="C79" s="90">
        <v>42</v>
      </c>
      <c r="D79" s="90">
        <v>39</v>
      </c>
      <c r="E79" s="90">
        <v>316</v>
      </c>
      <c r="F79" s="90">
        <v>43</v>
      </c>
      <c r="G79" s="90">
        <v>36</v>
      </c>
      <c r="H79" s="90">
        <v>31</v>
      </c>
      <c r="I79" s="90">
        <v>7</v>
      </c>
      <c r="J79" s="90">
        <v>16</v>
      </c>
      <c r="K79" s="90">
        <v>13</v>
      </c>
      <c r="L79" s="90">
        <v>26</v>
      </c>
      <c r="M79" s="90">
        <v>5</v>
      </c>
      <c r="N79" s="90">
        <v>36.896999999999998</v>
      </c>
      <c r="O79" s="90">
        <v>31.510999999999999</v>
      </c>
      <c r="P79" s="90">
        <v>12.266</v>
      </c>
      <c r="Q79" s="90">
        <v>-5.9930000000000003</v>
      </c>
      <c r="R79" s="90">
        <v>-4.9690000000000003</v>
      </c>
      <c r="S79" s="90">
        <v>-5.8220000000000001</v>
      </c>
      <c r="T79" s="90">
        <v>12.326000000000001</v>
      </c>
    </row>
    <row r="80" spans="1:20" ht="15" x14ac:dyDescent="0.25">
      <c r="A80" s="76"/>
      <c r="B80" s="89"/>
      <c r="C80" s="89"/>
      <c r="D80" s="89"/>
      <c r="E80" s="89"/>
      <c r="F80" s="89"/>
      <c r="G80" s="89"/>
      <c r="H80" s="89"/>
      <c r="I80" s="89"/>
      <c r="J80" s="89"/>
      <c r="K80" s="89"/>
      <c r="L80" s="89"/>
      <c r="M80" s="89"/>
      <c r="N80" s="89">
        <v>35.139000000000003</v>
      </c>
      <c r="O80" s="89">
        <v>14.821</v>
      </c>
      <c r="P80" s="89"/>
      <c r="Q80" s="89">
        <v>-2.1219999999999999</v>
      </c>
      <c r="R80" s="89">
        <v>-8.9060000000000006</v>
      </c>
      <c r="S80" s="89">
        <v>-4.7489999999999997</v>
      </c>
      <c r="T80" s="89">
        <v>20.091999999999999</v>
      </c>
    </row>
    <row r="81" spans="1:20" ht="15" x14ac:dyDescent="0.25"/>
    <row r="82" spans="1:20" ht="15" x14ac:dyDescent="0.25"/>
    <row r="83" spans="1:20" ht="15" x14ac:dyDescent="0.25"/>
    <row r="84" spans="1:20" ht="15" x14ac:dyDescent="0.25"/>
    <row r="85" spans="1:20" ht="15" x14ac:dyDescent="0.25">
      <c r="A85" s="76">
        <v>45352</v>
      </c>
      <c r="B85" s="89">
        <v>34</v>
      </c>
      <c r="C85" s="89">
        <v>42</v>
      </c>
      <c r="D85" s="89">
        <v>48</v>
      </c>
      <c r="E85" s="89">
        <v>460</v>
      </c>
      <c r="F85" s="89">
        <v>100</v>
      </c>
      <c r="G85" s="89">
        <v>37</v>
      </c>
      <c r="H85" s="89">
        <v>42</v>
      </c>
      <c r="I85" s="89">
        <v>5</v>
      </c>
      <c r="J85" s="89">
        <v>5</v>
      </c>
      <c r="K85" s="89">
        <v>68</v>
      </c>
      <c r="L85" s="89">
        <v>11</v>
      </c>
      <c r="M85" s="89">
        <v>37</v>
      </c>
      <c r="N85" s="89">
        <v>76.022000000000006</v>
      </c>
      <c r="O85" s="89">
        <v>43.176000000000002</v>
      </c>
      <c r="P85" s="89">
        <v>9.42</v>
      </c>
      <c r="Q85" s="89">
        <v>-3.419</v>
      </c>
      <c r="R85" s="89">
        <v>-10.866</v>
      </c>
      <c r="S85" s="89">
        <v>-41.313000000000002</v>
      </c>
      <c r="T85" s="89">
        <v>10.609</v>
      </c>
    </row>
    <row r="86" spans="1:20" ht="15" x14ac:dyDescent="0.25">
      <c r="A86" s="76">
        <v>45383</v>
      </c>
      <c r="B86" s="89">
        <v>65</v>
      </c>
      <c r="C86" s="89">
        <v>80</v>
      </c>
      <c r="D86" s="89">
        <v>70</v>
      </c>
      <c r="E86" s="89">
        <v>650</v>
      </c>
      <c r="F86" s="89">
        <v>115</v>
      </c>
      <c r="G86" s="89">
        <v>72</v>
      </c>
      <c r="H86" s="89">
        <v>73</v>
      </c>
      <c r="I86" s="89">
        <v>8</v>
      </c>
      <c r="J86" s="89">
        <v>12</v>
      </c>
      <c r="K86" s="89">
        <v>220</v>
      </c>
      <c r="L86" s="89">
        <v>26</v>
      </c>
      <c r="M86" s="89">
        <v>70</v>
      </c>
      <c r="N86" s="89">
        <v>52.514000000000003</v>
      </c>
      <c r="O86" s="89">
        <v>33.923999999999999</v>
      </c>
      <c r="P86" s="89">
        <v>14.278</v>
      </c>
      <c r="Q86" s="89">
        <v>-8.7370000000000001</v>
      </c>
      <c r="R86" s="89">
        <v>-14.24</v>
      </c>
      <c r="S86" s="89">
        <v>-46.276000000000003</v>
      </c>
      <c r="T86" s="89">
        <v>18.343</v>
      </c>
    </row>
    <row r="87" spans="1:20" ht="15" x14ac:dyDescent="0.25">
      <c r="A87" s="76">
        <v>45413</v>
      </c>
      <c r="B87" s="89">
        <v>195</v>
      </c>
      <c r="C87" s="89">
        <v>235</v>
      </c>
      <c r="D87" s="89">
        <v>130</v>
      </c>
      <c r="E87" s="89">
        <v>1650</v>
      </c>
      <c r="F87" s="89">
        <v>190</v>
      </c>
      <c r="G87" s="89">
        <v>210</v>
      </c>
      <c r="H87" s="89">
        <v>190</v>
      </c>
      <c r="I87" s="89">
        <v>26</v>
      </c>
      <c r="J87" s="89">
        <v>55</v>
      </c>
      <c r="K87" s="89">
        <v>540</v>
      </c>
      <c r="L87" s="89">
        <v>115</v>
      </c>
      <c r="M87" s="89">
        <v>145</v>
      </c>
      <c r="N87" s="89">
        <v>23.488</v>
      </c>
      <c r="O87" s="89">
        <v>25.963000000000001</v>
      </c>
      <c r="P87" s="89">
        <v>19.844000000000001</v>
      </c>
      <c r="Q87" s="89">
        <v>-11.122999999999999</v>
      </c>
      <c r="R87" s="89">
        <v>-11.369</v>
      </c>
      <c r="S87" s="89">
        <v>-44.006</v>
      </c>
      <c r="T87" s="89">
        <v>7.8170000000000002</v>
      </c>
    </row>
    <row r="88" spans="1:20" ht="15" x14ac:dyDescent="0.25">
      <c r="A88" s="76">
        <v>45444</v>
      </c>
      <c r="B88" s="89">
        <v>225</v>
      </c>
      <c r="C88" s="89">
        <v>265</v>
      </c>
      <c r="D88" s="89">
        <v>265</v>
      </c>
      <c r="E88" s="89">
        <v>2100</v>
      </c>
      <c r="F88" s="89">
        <v>340</v>
      </c>
      <c r="G88" s="89">
        <v>238</v>
      </c>
      <c r="H88" s="89">
        <v>120</v>
      </c>
      <c r="I88" s="89">
        <v>40</v>
      </c>
      <c r="J88" s="89">
        <v>47</v>
      </c>
      <c r="K88" s="89">
        <v>420</v>
      </c>
      <c r="L88" s="89">
        <v>107</v>
      </c>
      <c r="M88" s="89">
        <v>85</v>
      </c>
      <c r="N88" s="89">
        <v>25.555</v>
      </c>
      <c r="O88" s="89">
        <v>-13.958</v>
      </c>
      <c r="P88" s="89">
        <v>16.762</v>
      </c>
      <c r="Q88" s="89">
        <v>-5.7859999999999996</v>
      </c>
      <c r="R88" s="89">
        <v>-17.395</v>
      </c>
      <c r="S88" s="89">
        <v>-38.847000000000001</v>
      </c>
      <c r="T88" s="89">
        <v>12.15</v>
      </c>
    </row>
    <row r="89" spans="1:20" ht="15" x14ac:dyDescent="0.25">
      <c r="A89" s="76">
        <v>45474</v>
      </c>
      <c r="B89" s="89">
        <v>75</v>
      </c>
      <c r="C89" s="89">
        <v>85</v>
      </c>
      <c r="D89" s="89">
        <v>120</v>
      </c>
      <c r="E89" s="89">
        <v>600</v>
      </c>
      <c r="F89" s="89">
        <v>135</v>
      </c>
      <c r="G89" s="89">
        <v>80</v>
      </c>
      <c r="H89" s="89">
        <v>7</v>
      </c>
      <c r="I89" s="89">
        <v>17</v>
      </c>
      <c r="J89" s="89">
        <v>13</v>
      </c>
      <c r="K89" s="89">
        <v>70</v>
      </c>
      <c r="L89" s="89">
        <v>37</v>
      </c>
      <c r="M89" s="89">
        <v>-10</v>
      </c>
      <c r="N89" s="89">
        <v>36.734000000000002</v>
      </c>
      <c r="O89" s="89">
        <v>-3.044</v>
      </c>
      <c r="P89" s="89">
        <v>14.776</v>
      </c>
      <c r="Q89" s="89">
        <v>-12.461</v>
      </c>
      <c r="R89" s="89">
        <v>-20.420999999999999</v>
      </c>
      <c r="S89" s="89">
        <v>-28.559000000000001</v>
      </c>
      <c r="T89" s="89">
        <v>16.277999999999999</v>
      </c>
    </row>
    <row r="90" spans="1:20" ht="15" x14ac:dyDescent="0.25">
      <c r="A90" s="76">
        <v>45505</v>
      </c>
      <c r="B90" s="89">
        <v>46</v>
      </c>
      <c r="C90" s="89">
        <v>53</v>
      </c>
      <c r="D90" s="89">
        <v>50</v>
      </c>
      <c r="E90" s="89">
        <v>260</v>
      </c>
      <c r="F90" s="89">
        <v>60</v>
      </c>
      <c r="G90" s="89">
        <v>48</v>
      </c>
      <c r="H90" s="89">
        <v>19</v>
      </c>
      <c r="I90" s="89">
        <v>8</v>
      </c>
      <c r="J90" s="89">
        <v>10</v>
      </c>
      <c r="K90" s="89">
        <v>16</v>
      </c>
      <c r="L90" s="89">
        <v>24</v>
      </c>
      <c r="M90" s="89">
        <v>-27</v>
      </c>
      <c r="N90" s="89">
        <v>56.591999999999999</v>
      </c>
      <c r="O90" s="89">
        <v>26.436</v>
      </c>
      <c r="P90" s="89">
        <v>12.721</v>
      </c>
      <c r="Q90" s="89">
        <v>-10.351000000000001</v>
      </c>
      <c r="R90" s="89">
        <v>-15.3</v>
      </c>
      <c r="S90" s="89">
        <v>-19.579000000000001</v>
      </c>
      <c r="T90" s="89">
        <v>18.86</v>
      </c>
    </row>
    <row r="91" spans="1:20" ht="15" x14ac:dyDescent="0.25">
      <c r="A91" s="76">
        <v>45536</v>
      </c>
      <c r="B91" s="89">
        <v>31</v>
      </c>
      <c r="C91" s="89">
        <v>36</v>
      </c>
      <c r="D91" s="89">
        <v>40</v>
      </c>
      <c r="E91" s="89">
        <v>280</v>
      </c>
      <c r="F91" s="89">
        <v>48</v>
      </c>
      <c r="G91" s="89">
        <v>33</v>
      </c>
      <c r="H91" s="89">
        <v>28</v>
      </c>
      <c r="I91" s="89">
        <v>6</v>
      </c>
      <c r="J91" s="89">
        <v>10</v>
      </c>
      <c r="K91" s="89">
        <v>15</v>
      </c>
      <c r="L91" s="89">
        <v>20</v>
      </c>
      <c r="M91" s="89">
        <v>8</v>
      </c>
      <c r="N91" s="89">
        <v>36.896999999999998</v>
      </c>
      <c r="O91" s="89">
        <v>31.510999999999999</v>
      </c>
      <c r="P91" s="89">
        <v>12.266</v>
      </c>
      <c r="Q91" s="89">
        <v>-5.9930000000000003</v>
      </c>
      <c r="R91" s="89">
        <v>-4.9690000000000003</v>
      </c>
      <c r="S91" s="89">
        <v>-5.8220000000000001</v>
      </c>
      <c r="T91" s="89">
        <v>12.326000000000001</v>
      </c>
    </row>
    <row r="92" spans="1:20" ht="15" x14ac:dyDescent="0.25">
      <c r="A92" s="76">
        <v>45566</v>
      </c>
      <c r="B92" s="89">
        <v>33</v>
      </c>
      <c r="C92" s="89">
        <v>39</v>
      </c>
      <c r="D92" s="89">
        <v>46</v>
      </c>
      <c r="E92" s="89">
        <v>385</v>
      </c>
      <c r="F92" s="89">
        <v>56</v>
      </c>
      <c r="G92" s="89">
        <v>35</v>
      </c>
      <c r="H92" s="89">
        <v>33</v>
      </c>
      <c r="I92" s="89">
        <v>6</v>
      </c>
      <c r="J92" s="89">
        <v>10</v>
      </c>
      <c r="K92" s="89">
        <v>29</v>
      </c>
      <c r="L92" s="89">
        <v>19</v>
      </c>
      <c r="M92" s="89">
        <v>53</v>
      </c>
      <c r="N92" s="89">
        <v>35.139000000000003</v>
      </c>
      <c r="O92" s="89">
        <v>14.821</v>
      </c>
      <c r="P92" s="89">
        <v>11.423999999999999</v>
      </c>
      <c r="Q92" s="89">
        <v>-2.1219999999999999</v>
      </c>
      <c r="R92" s="89">
        <v>-8.9060000000000006</v>
      </c>
      <c r="S92" s="89">
        <v>-4.7489999999999997</v>
      </c>
      <c r="T92" s="89">
        <v>20.091999999999999</v>
      </c>
    </row>
    <row r="93" spans="1:20" ht="15" x14ac:dyDescent="0.25">
      <c r="A93" s="76">
        <v>45597</v>
      </c>
      <c r="B93" s="89">
        <v>30</v>
      </c>
      <c r="C93" s="89">
        <v>35</v>
      </c>
      <c r="D93" s="89">
        <v>42</v>
      </c>
      <c r="E93" s="89">
        <v>433</v>
      </c>
      <c r="F93" s="89">
        <v>52</v>
      </c>
      <c r="G93" s="89">
        <v>31</v>
      </c>
      <c r="H93" s="89">
        <v>29</v>
      </c>
      <c r="I93" s="89">
        <v>5</v>
      </c>
      <c r="J93" s="89">
        <v>8</v>
      </c>
      <c r="K93" s="89">
        <v>32</v>
      </c>
      <c r="L93" s="89">
        <v>17</v>
      </c>
      <c r="M93" s="89">
        <v>67</v>
      </c>
      <c r="N93" s="89">
        <v>23.611000000000001</v>
      </c>
      <c r="O93" s="89">
        <v>28.152000000000001</v>
      </c>
      <c r="P93" s="89">
        <v>5.4189999999999996</v>
      </c>
      <c r="Q93" s="89">
        <v>-6.5609999999999999</v>
      </c>
      <c r="R93" s="89">
        <v>-14.481</v>
      </c>
      <c r="S93" s="89">
        <v>13.587</v>
      </c>
      <c r="T93" s="89">
        <v>15.58</v>
      </c>
    </row>
    <row r="94" spans="1:20" ht="15" x14ac:dyDescent="0.25">
      <c r="A94" s="76">
        <v>45627</v>
      </c>
      <c r="B94" s="89">
        <v>26</v>
      </c>
      <c r="C94" s="89">
        <v>32</v>
      </c>
      <c r="D94" s="89">
        <v>32</v>
      </c>
      <c r="E94" s="89">
        <v>361</v>
      </c>
      <c r="F94" s="89">
        <v>34</v>
      </c>
      <c r="G94" s="89">
        <v>27</v>
      </c>
      <c r="H94" s="89">
        <v>24</v>
      </c>
      <c r="I94" s="89">
        <v>4</v>
      </c>
      <c r="J94" s="89">
        <v>7</v>
      </c>
      <c r="K94" s="89">
        <v>25</v>
      </c>
      <c r="L94" s="89">
        <v>15</v>
      </c>
      <c r="M94" s="89">
        <v>45</v>
      </c>
      <c r="N94" s="89">
        <v>27.126000000000001</v>
      </c>
      <c r="O94" s="89">
        <v>44.735999999999997</v>
      </c>
      <c r="P94" s="89">
        <v>4.62</v>
      </c>
      <c r="Q94" s="89">
        <v>-1.9490000000000001</v>
      </c>
      <c r="R94" s="89">
        <v>-0.377</v>
      </c>
      <c r="S94" s="89">
        <v>18.291</v>
      </c>
      <c r="T94" s="89">
        <v>14.537000000000001</v>
      </c>
    </row>
    <row r="95" spans="1:20" ht="15" x14ac:dyDescent="0.25">
      <c r="A95" s="76">
        <v>45658</v>
      </c>
      <c r="B95" s="89">
        <v>25</v>
      </c>
      <c r="C95" s="89">
        <v>31</v>
      </c>
      <c r="D95" s="89">
        <v>31</v>
      </c>
      <c r="E95" s="89">
        <v>350</v>
      </c>
      <c r="F95" s="89">
        <v>42</v>
      </c>
      <c r="G95" s="89">
        <v>26</v>
      </c>
      <c r="H95" s="89">
        <v>22</v>
      </c>
      <c r="I95" s="89">
        <v>5</v>
      </c>
      <c r="J95" s="89">
        <v>6</v>
      </c>
      <c r="K95" s="89">
        <v>25</v>
      </c>
      <c r="L95" s="89">
        <v>13</v>
      </c>
      <c r="M95" s="89">
        <v>38</v>
      </c>
      <c r="N95" s="89">
        <v>29.402999999999999</v>
      </c>
      <c r="O95" s="89">
        <v>45.383000000000003</v>
      </c>
      <c r="P95" s="89">
        <v>6.1109999999999998</v>
      </c>
      <c r="Q95" s="89">
        <v>6.3789999999999996</v>
      </c>
      <c r="R95" s="89">
        <v>-10.606999999999999</v>
      </c>
      <c r="S95" s="89">
        <v>-10.882999999999999</v>
      </c>
      <c r="T95" s="89">
        <v>9.4809999999999999</v>
      </c>
    </row>
    <row r="96" spans="1:20" ht="15" x14ac:dyDescent="0.25">
      <c r="A96" s="76">
        <v>45689</v>
      </c>
      <c r="B96" s="89">
        <v>23</v>
      </c>
      <c r="C96" s="89">
        <v>29</v>
      </c>
      <c r="D96" s="89">
        <v>29</v>
      </c>
      <c r="E96" s="89">
        <v>397</v>
      </c>
      <c r="F96" s="89">
        <v>43</v>
      </c>
      <c r="G96" s="89">
        <v>25</v>
      </c>
      <c r="H96" s="89">
        <v>29</v>
      </c>
      <c r="I96" s="89">
        <v>4</v>
      </c>
      <c r="J96" s="89">
        <v>5</v>
      </c>
      <c r="K96" s="89">
        <v>25</v>
      </c>
      <c r="L96" s="89">
        <v>12</v>
      </c>
      <c r="M96" s="89">
        <v>33</v>
      </c>
      <c r="N96" s="89">
        <v>35.088000000000001</v>
      </c>
      <c r="O96" s="89">
        <v>24.052</v>
      </c>
      <c r="P96" s="89">
        <v>9.3659999999999997</v>
      </c>
      <c r="Q96" s="89">
        <v>-0.58899999999999997</v>
      </c>
      <c r="R96" s="89">
        <v>-15.193</v>
      </c>
      <c r="S96" s="89">
        <v>-32.511000000000003</v>
      </c>
      <c r="T96" s="89">
        <v>3.948</v>
      </c>
    </row>
    <row r="97" spans="1:20" ht="15" x14ac:dyDescent="0.25">
      <c r="A97" s="76">
        <v>45717</v>
      </c>
      <c r="B97" s="89">
        <v>38</v>
      </c>
      <c r="C97" s="89">
        <v>46</v>
      </c>
      <c r="D97" s="89">
        <v>51</v>
      </c>
      <c r="E97" s="89">
        <v>614</v>
      </c>
      <c r="F97" s="89">
        <v>85</v>
      </c>
      <c r="G97" s="89">
        <v>40</v>
      </c>
      <c r="H97" s="89">
        <v>92</v>
      </c>
      <c r="I97" s="89">
        <v>5</v>
      </c>
      <c r="J97" s="89">
        <v>10</v>
      </c>
      <c r="K97" s="89">
        <v>74</v>
      </c>
      <c r="L97" s="89">
        <v>23</v>
      </c>
      <c r="M97" s="89">
        <v>44</v>
      </c>
      <c r="N97" s="89">
        <v>76.022000000000006</v>
      </c>
      <c r="O97" s="89">
        <v>43.176000000000002</v>
      </c>
      <c r="P97" s="89">
        <v>9.42</v>
      </c>
      <c r="Q97" s="89">
        <v>-3.419</v>
      </c>
      <c r="R97" s="89">
        <v>-10.866</v>
      </c>
      <c r="S97" s="89">
        <v>-41.313000000000002</v>
      </c>
      <c r="T97" s="89">
        <v>10.609</v>
      </c>
    </row>
    <row r="98" spans="1:20" ht="15" x14ac:dyDescent="0.25">
      <c r="A98" s="76">
        <v>45748</v>
      </c>
      <c r="B98" s="89">
        <v>78</v>
      </c>
      <c r="C98" s="89">
        <v>100</v>
      </c>
      <c r="D98" s="89">
        <v>77</v>
      </c>
      <c r="E98" s="89">
        <v>920</v>
      </c>
      <c r="F98" s="89">
        <v>111</v>
      </c>
      <c r="G98" s="89">
        <v>89</v>
      </c>
      <c r="H98" s="89">
        <v>147</v>
      </c>
      <c r="I98" s="89">
        <v>9</v>
      </c>
      <c r="J98" s="89">
        <v>23</v>
      </c>
      <c r="K98" s="89">
        <v>203</v>
      </c>
      <c r="L98" s="89">
        <v>51</v>
      </c>
      <c r="M98" s="89">
        <v>85</v>
      </c>
      <c r="N98" s="89">
        <v>52.514000000000003</v>
      </c>
      <c r="O98" s="89">
        <v>33.923999999999999</v>
      </c>
      <c r="P98" s="89">
        <v>14.278</v>
      </c>
      <c r="Q98" s="89">
        <v>-8.7370000000000001</v>
      </c>
      <c r="R98" s="89">
        <v>-14.24</v>
      </c>
      <c r="S98" s="89">
        <v>-46.276000000000003</v>
      </c>
      <c r="T98" s="89">
        <v>18.343</v>
      </c>
    </row>
    <row r="99" spans="1:20" ht="15" x14ac:dyDescent="0.25">
      <c r="A99" s="76">
        <v>45778</v>
      </c>
      <c r="B99" s="89">
        <v>204</v>
      </c>
      <c r="C99" s="89">
        <v>251</v>
      </c>
      <c r="D99" s="89">
        <v>166</v>
      </c>
      <c r="E99" s="89">
        <v>2060</v>
      </c>
      <c r="F99" s="89">
        <v>239</v>
      </c>
      <c r="G99" s="89">
        <v>226</v>
      </c>
      <c r="H99" s="89">
        <v>251</v>
      </c>
      <c r="I99" s="89">
        <v>26</v>
      </c>
      <c r="J99" s="89">
        <v>68</v>
      </c>
      <c r="K99" s="89">
        <v>513</v>
      </c>
      <c r="L99" s="89">
        <v>135</v>
      </c>
      <c r="M99" s="89">
        <v>163</v>
      </c>
      <c r="N99" s="89">
        <v>23.488</v>
      </c>
      <c r="O99" s="89">
        <v>25.963000000000001</v>
      </c>
      <c r="P99" s="89">
        <v>19.844000000000001</v>
      </c>
      <c r="Q99" s="89">
        <v>-11.122999999999999</v>
      </c>
      <c r="R99" s="89">
        <v>-11.369</v>
      </c>
      <c r="S99" s="89">
        <v>-44.006</v>
      </c>
      <c r="T99" s="89">
        <v>7.8170000000000002</v>
      </c>
    </row>
    <row r="100" spans="1:20" ht="15" x14ac:dyDescent="0.25">
      <c r="A100" s="76">
        <v>45809</v>
      </c>
      <c r="B100" s="89">
        <v>251</v>
      </c>
      <c r="C100" s="89">
        <v>293</v>
      </c>
      <c r="D100" s="89">
        <v>301</v>
      </c>
      <c r="E100" s="89">
        <v>2423</v>
      </c>
      <c r="F100" s="89">
        <v>389</v>
      </c>
      <c r="G100" s="89">
        <v>265</v>
      </c>
      <c r="H100" s="89">
        <v>187</v>
      </c>
      <c r="I100" s="89">
        <v>40</v>
      </c>
      <c r="J100" s="89">
        <v>62</v>
      </c>
      <c r="K100" s="89">
        <v>367</v>
      </c>
      <c r="L100" s="89">
        <v>144</v>
      </c>
      <c r="M100" s="89">
        <v>96</v>
      </c>
      <c r="N100" s="89">
        <v>25.555</v>
      </c>
      <c r="O100" s="89">
        <v>-13.958</v>
      </c>
      <c r="P100" s="89">
        <v>16.762</v>
      </c>
      <c r="Q100" s="89">
        <v>-5.7859999999999996</v>
      </c>
      <c r="R100" s="89">
        <v>-17.395</v>
      </c>
      <c r="S100" s="89">
        <v>-38.847000000000001</v>
      </c>
      <c r="T100" s="89">
        <v>12.15</v>
      </c>
    </row>
    <row r="101" spans="1:20" ht="15" x14ac:dyDescent="0.25">
      <c r="A101" s="76">
        <v>45839</v>
      </c>
      <c r="B101" s="89">
        <v>86</v>
      </c>
      <c r="C101" s="89">
        <v>98</v>
      </c>
      <c r="D101" s="89">
        <v>146</v>
      </c>
      <c r="E101" s="89">
        <v>711</v>
      </c>
      <c r="F101" s="89">
        <v>161</v>
      </c>
      <c r="G101" s="89">
        <v>90</v>
      </c>
      <c r="H101" s="89">
        <v>33</v>
      </c>
      <c r="I101" s="89">
        <v>15</v>
      </c>
      <c r="J101" s="89">
        <v>21</v>
      </c>
      <c r="K101" s="89">
        <v>60</v>
      </c>
      <c r="L101" s="89">
        <v>51</v>
      </c>
      <c r="M101" s="89">
        <v>-23</v>
      </c>
      <c r="N101" s="89">
        <v>36.734000000000002</v>
      </c>
      <c r="O101" s="89">
        <v>-3.044</v>
      </c>
      <c r="P101" s="89">
        <v>14.776</v>
      </c>
      <c r="Q101" s="89">
        <v>-12.461</v>
      </c>
      <c r="R101" s="89">
        <v>-20.420999999999999</v>
      </c>
      <c r="S101" s="89">
        <v>-28.559000000000001</v>
      </c>
      <c r="T101" s="89">
        <v>16.277999999999999</v>
      </c>
    </row>
    <row r="102" spans="1:20" ht="15" x14ac:dyDescent="0.25">
      <c r="A102" s="76">
        <v>45870</v>
      </c>
      <c r="B102" s="89">
        <v>55</v>
      </c>
      <c r="C102" s="89">
        <v>63</v>
      </c>
      <c r="D102" s="89">
        <v>59</v>
      </c>
      <c r="E102" s="89">
        <v>371</v>
      </c>
      <c r="F102" s="89">
        <v>66</v>
      </c>
      <c r="G102" s="89">
        <v>56</v>
      </c>
      <c r="H102" s="89">
        <v>24</v>
      </c>
      <c r="I102" s="89">
        <v>8</v>
      </c>
      <c r="J102" s="89">
        <v>15</v>
      </c>
      <c r="K102" s="89">
        <v>19</v>
      </c>
      <c r="L102" s="89">
        <v>29</v>
      </c>
      <c r="M102" s="89">
        <v>-28</v>
      </c>
      <c r="N102" s="89">
        <v>56.591999999999999</v>
      </c>
      <c r="O102" s="89">
        <v>26.436</v>
      </c>
      <c r="P102" s="89">
        <v>12.721</v>
      </c>
      <c r="Q102" s="89">
        <v>-10.351000000000001</v>
      </c>
      <c r="R102" s="89">
        <v>-15.3</v>
      </c>
      <c r="S102" s="89">
        <v>-19.579000000000001</v>
      </c>
      <c r="T102" s="89">
        <v>18.86</v>
      </c>
    </row>
    <row r="103" spans="1:20" ht="15" x14ac:dyDescent="0.25">
      <c r="A103" s="76">
        <v>45901</v>
      </c>
      <c r="B103" s="89">
        <v>35</v>
      </c>
      <c r="C103" s="89">
        <v>42</v>
      </c>
      <c r="D103" s="89">
        <v>39</v>
      </c>
      <c r="E103" s="89">
        <v>316</v>
      </c>
      <c r="F103" s="89">
        <v>43</v>
      </c>
      <c r="G103" s="89">
        <v>36</v>
      </c>
      <c r="H103" s="89">
        <v>31</v>
      </c>
      <c r="I103" s="89">
        <v>7</v>
      </c>
      <c r="J103" s="89">
        <v>16</v>
      </c>
      <c r="K103" s="89">
        <v>13</v>
      </c>
      <c r="L103" s="89">
        <v>26</v>
      </c>
      <c r="M103" s="89">
        <v>5</v>
      </c>
      <c r="N103" s="89">
        <v>36.896999999999998</v>
      </c>
      <c r="O103" s="89">
        <v>31.510999999999999</v>
      </c>
      <c r="P103" s="89">
        <v>12.266</v>
      </c>
      <c r="Q103" s="89">
        <v>-5.9930000000000003</v>
      </c>
      <c r="R103" s="89">
        <v>-4.9690000000000003</v>
      </c>
      <c r="S103" s="89">
        <v>-5.8220000000000001</v>
      </c>
      <c r="T103" s="89">
        <v>12.326000000000001</v>
      </c>
    </row>
    <row r="104" spans="1:20" ht="15" x14ac:dyDescent="0.25">
      <c r="A104" s="76">
        <v>45931</v>
      </c>
      <c r="B104" s="89">
        <v>36</v>
      </c>
      <c r="C104" s="89">
        <v>43</v>
      </c>
      <c r="D104" s="89">
        <v>45</v>
      </c>
      <c r="E104" s="89">
        <v>417</v>
      </c>
      <c r="F104" s="89">
        <v>52</v>
      </c>
      <c r="G104" s="89">
        <v>37</v>
      </c>
      <c r="H104" s="89">
        <v>35</v>
      </c>
      <c r="I104" s="89">
        <v>7</v>
      </c>
      <c r="J104" s="89">
        <v>13</v>
      </c>
      <c r="K104" s="89">
        <v>26</v>
      </c>
      <c r="L104" s="89">
        <v>23</v>
      </c>
      <c r="M104" s="89">
        <v>38</v>
      </c>
      <c r="N104" s="89">
        <v>35.139000000000003</v>
      </c>
      <c r="O104" s="89">
        <v>14.821</v>
      </c>
      <c r="P104" s="89">
        <v>11.423999999999999</v>
      </c>
      <c r="Q104" s="89">
        <v>-2.1219999999999999</v>
      </c>
      <c r="R104" s="89">
        <v>-8.9060000000000006</v>
      </c>
      <c r="S104" s="89">
        <v>-4.7489999999999997</v>
      </c>
      <c r="T104" s="89">
        <v>20.091999999999999</v>
      </c>
    </row>
    <row r="105" spans="1:20" ht="15" x14ac:dyDescent="0.25">
      <c r="A105" s="76">
        <v>45962</v>
      </c>
      <c r="B105" s="89">
        <v>31</v>
      </c>
      <c r="C105" s="89">
        <v>37</v>
      </c>
      <c r="D105" s="89">
        <v>42</v>
      </c>
      <c r="E105" s="89">
        <v>450</v>
      </c>
      <c r="F105" s="89">
        <v>50</v>
      </c>
      <c r="G105" s="89">
        <v>32</v>
      </c>
      <c r="H105" s="89">
        <v>30</v>
      </c>
      <c r="I105" s="89">
        <v>5</v>
      </c>
      <c r="J105" s="89">
        <v>9</v>
      </c>
      <c r="K105" s="89">
        <v>30</v>
      </c>
      <c r="L105" s="89">
        <v>18</v>
      </c>
      <c r="M105" s="89">
        <v>56</v>
      </c>
      <c r="N105" s="89">
        <v>23.611000000000001</v>
      </c>
      <c r="O105" s="89">
        <v>28.152000000000001</v>
      </c>
      <c r="P105" s="89">
        <v>5.4189999999999996</v>
      </c>
      <c r="Q105" s="89">
        <v>-6.5609999999999999</v>
      </c>
      <c r="R105" s="89">
        <v>-14.481</v>
      </c>
      <c r="S105" s="89">
        <v>13.587</v>
      </c>
      <c r="T105" s="89">
        <v>15.58</v>
      </c>
    </row>
    <row r="106" spans="1:20" ht="15" x14ac:dyDescent="0.25">
      <c r="A106" s="76">
        <v>45992</v>
      </c>
      <c r="B106" s="89">
        <v>26</v>
      </c>
      <c r="C106" s="89">
        <v>32</v>
      </c>
      <c r="D106" s="89">
        <v>32</v>
      </c>
      <c r="E106" s="89">
        <v>361</v>
      </c>
      <c r="F106" s="89">
        <v>34</v>
      </c>
      <c r="G106" s="89">
        <v>27</v>
      </c>
      <c r="H106" s="89">
        <v>24</v>
      </c>
      <c r="I106" s="89">
        <v>4</v>
      </c>
      <c r="J106" s="89">
        <v>7</v>
      </c>
      <c r="K106" s="89">
        <v>25</v>
      </c>
      <c r="L106" s="89">
        <v>15</v>
      </c>
      <c r="M106" s="89">
        <v>45</v>
      </c>
      <c r="N106" s="89">
        <v>27.126000000000001</v>
      </c>
      <c r="O106" s="89">
        <v>44.735999999999997</v>
      </c>
      <c r="P106" s="89">
        <v>4.62</v>
      </c>
      <c r="Q106" s="89">
        <v>-1.9490000000000001</v>
      </c>
      <c r="R106" s="89">
        <v>-0.377</v>
      </c>
      <c r="S106" s="89">
        <v>18.291</v>
      </c>
      <c r="T106" s="89">
        <v>14.537000000000001</v>
      </c>
    </row>
    <row r="107" spans="1:20" ht="15" x14ac:dyDescent="0.25">
      <c r="A107" s="76">
        <v>46023</v>
      </c>
      <c r="B107" s="89">
        <v>25</v>
      </c>
      <c r="C107" s="89">
        <v>31</v>
      </c>
      <c r="D107" s="89">
        <v>31</v>
      </c>
      <c r="E107" s="89">
        <v>350</v>
      </c>
      <c r="F107" s="89">
        <v>42</v>
      </c>
      <c r="G107" s="89">
        <v>26</v>
      </c>
      <c r="H107" s="89">
        <v>22</v>
      </c>
      <c r="I107" s="89">
        <v>5</v>
      </c>
      <c r="J107" s="89">
        <v>6</v>
      </c>
      <c r="K107" s="89">
        <v>25</v>
      </c>
      <c r="L107" s="89">
        <v>13</v>
      </c>
      <c r="M107" s="89">
        <v>38</v>
      </c>
      <c r="N107" s="89">
        <v>29.402999999999999</v>
      </c>
      <c r="O107" s="89">
        <v>45.383000000000003</v>
      </c>
      <c r="P107" s="89">
        <v>6.1109999999999998</v>
      </c>
      <c r="Q107" s="89">
        <v>6.3789999999999996</v>
      </c>
      <c r="R107" s="89">
        <v>-10.606999999999999</v>
      </c>
      <c r="S107" s="89">
        <v>-10.882999999999999</v>
      </c>
      <c r="T107" s="89">
        <v>9.4809999999999999</v>
      </c>
    </row>
    <row r="108" spans="1:20" ht="15" x14ac:dyDescent="0.25">
      <c r="A108" s="76">
        <v>46054</v>
      </c>
      <c r="B108" s="89">
        <v>23</v>
      </c>
      <c r="C108" s="89">
        <v>29</v>
      </c>
      <c r="D108" s="89">
        <v>29</v>
      </c>
      <c r="E108" s="89">
        <v>397</v>
      </c>
      <c r="F108" s="89">
        <v>43</v>
      </c>
      <c r="G108" s="89">
        <v>25</v>
      </c>
      <c r="H108" s="89">
        <v>29</v>
      </c>
      <c r="I108" s="89">
        <v>4</v>
      </c>
      <c r="J108" s="89">
        <v>5</v>
      </c>
      <c r="K108" s="89">
        <v>25</v>
      </c>
      <c r="L108" s="89">
        <v>12</v>
      </c>
      <c r="M108" s="89">
        <v>33</v>
      </c>
      <c r="N108" s="89">
        <v>35.088000000000001</v>
      </c>
      <c r="O108" s="89">
        <v>24.052</v>
      </c>
      <c r="P108" s="89">
        <v>9.3659999999999997</v>
      </c>
      <c r="Q108" s="89">
        <v>-0.58899999999999997</v>
      </c>
      <c r="R108" s="89">
        <v>-15.193</v>
      </c>
      <c r="S108" s="89">
        <v>-32.511000000000003</v>
      </c>
      <c r="T108" s="89">
        <v>3.948</v>
      </c>
    </row>
    <row r="109" spans="1:20" ht="15" x14ac:dyDescent="0.25">
      <c r="A109" s="76">
        <v>46082</v>
      </c>
      <c r="B109" s="89">
        <v>38</v>
      </c>
      <c r="C109" s="89">
        <v>46</v>
      </c>
      <c r="D109" s="89">
        <v>51</v>
      </c>
      <c r="E109" s="89">
        <v>614</v>
      </c>
      <c r="F109" s="89">
        <v>85</v>
      </c>
      <c r="G109" s="89">
        <v>40</v>
      </c>
      <c r="H109" s="89">
        <v>92</v>
      </c>
      <c r="I109" s="89">
        <v>5</v>
      </c>
      <c r="J109" s="89">
        <v>10</v>
      </c>
      <c r="K109" s="89">
        <v>74</v>
      </c>
      <c r="L109" s="89">
        <v>23</v>
      </c>
      <c r="M109" s="89">
        <v>44</v>
      </c>
      <c r="N109" s="89">
        <v>76.022000000000006</v>
      </c>
      <c r="O109" s="89">
        <v>43.176000000000002</v>
      </c>
      <c r="P109" s="89">
        <v>9.42</v>
      </c>
      <c r="Q109" s="89">
        <v>-3.419</v>
      </c>
      <c r="R109" s="89">
        <v>-10.866</v>
      </c>
      <c r="S109" s="89">
        <v>-41.313000000000002</v>
      </c>
      <c r="T109" s="89">
        <v>10.609</v>
      </c>
    </row>
    <row r="110" spans="1:20" ht="15" x14ac:dyDescent="0.25">
      <c r="A110" s="76">
        <v>46113</v>
      </c>
      <c r="B110" s="89">
        <v>78</v>
      </c>
      <c r="C110" s="89">
        <v>100</v>
      </c>
      <c r="D110" s="89">
        <v>77</v>
      </c>
      <c r="E110" s="89">
        <v>920</v>
      </c>
      <c r="F110" s="89">
        <v>111</v>
      </c>
      <c r="G110" s="89">
        <v>89</v>
      </c>
      <c r="H110" s="89">
        <v>147</v>
      </c>
      <c r="I110" s="89">
        <v>9</v>
      </c>
      <c r="J110" s="89">
        <v>23</v>
      </c>
      <c r="K110" s="89">
        <v>203</v>
      </c>
      <c r="L110" s="89">
        <v>51</v>
      </c>
      <c r="M110" s="89">
        <v>85</v>
      </c>
      <c r="N110" s="89">
        <v>52.514000000000003</v>
      </c>
      <c r="O110" s="89">
        <v>33.923999999999999</v>
      </c>
      <c r="P110" s="89">
        <v>14.278</v>
      </c>
      <c r="Q110" s="89">
        <v>-8.7370000000000001</v>
      </c>
      <c r="R110" s="89">
        <v>-14.24</v>
      </c>
      <c r="S110" s="89">
        <v>-46.276000000000003</v>
      </c>
      <c r="T110" s="89">
        <v>18.343</v>
      </c>
    </row>
    <row r="111" spans="1:20" ht="15" x14ac:dyDescent="0.25">
      <c r="A111" s="76">
        <v>46143</v>
      </c>
      <c r="B111" s="89">
        <v>204</v>
      </c>
      <c r="C111" s="89">
        <v>251</v>
      </c>
      <c r="D111" s="89">
        <v>166</v>
      </c>
      <c r="E111" s="89">
        <v>2060</v>
      </c>
      <c r="F111" s="89">
        <v>239</v>
      </c>
      <c r="G111" s="89">
        <v>226</v>
      </c>
      <c r="H111" s="89">
        <v>251</v>
      </c>
      <c r="I111" s="89">
        <v>26</v>
      </c>
      <c r="J111" s="89">
        <v>68</v>
      </c>
      <c r="K111" s="89">
        <v>513</v>
      </c>
      <c r="L111" s="89">
        <v>135</v>
      </c>
      <c r="M111" s="89">
        <v>163</v>
      </c>
      <c r="N111" s="89">
        <v>23.488</v>
      </c>
      <c r="O111" s="89">
        <v>25.963000000000001</v>
      </c>
      <c r="P111" s="89">
        <v>19.844000000000001</v>
      </c>
      <c r="Q111" s="89">
        <v>-11.122999999999999</v>
      </c>
      <c r="R111" s="89">
        <v>-11.369</v>
      </c>
      <c r="S111" s="89">
        <v>-44.006</v>
      </c>
      <c r="T111" s="89">
        <v>7.8170000000000002</v>
      </c>
    </row>
    <row r="112" spans="1:20" ht="15" x14ac:dyDescent="0.25">
      <c r="A112" s="75">
        <v>46174</v>
      </c>
      <c r="B112" s="90">
        <v>251</v>
      </c>
      <c r="C112" s="90">
        <v>293</v>
      </c>
      <c r="D112" s="90">
        <v>301</v>
      </c>
      <c r="E112" s="90">
        <v>2423</v>
      </c>
      <c r="F112" s="90">
        <v>389</v>
      </c>
      <c r="G112" s="90">
        <v>265</v>
      </c>
      <c r="H112" s="90">
        <v>187</v>
      </c>
      <c r="I112" s="90">
        <v>40</v>
      </c>
      <c r="J112" s="90">
        <v>62</v>
      </c>
      <c r="K112" s="90">
        <v>367</v>
      </c>
      <c r="L112" s="90">
        <v>144</v>
      </c>
      <c r="M112" s="90">
        <v>96</v>
      </c>
      <c r="N112" s="90">
        <v>25.555</v>
      </c>
      <c r="O112" s="90">
        <v>-13.958</v>
      </c>
      <c r="P112" s="90">
        <v>16.762</v>
      </c>
      <c r="Q112" s="90">
        <v>-5.7859999999999996</v>
      </c>
      <c r="R112" s="90">
        <v>-17.395</v>
      </c>
      <c r="S112" s="90">
        <v>-38.847000000000001</v>
      </c>
      <c r="T112" s="90">
        <v>12.15</v>
      </c>
    </row>
    <row r="113" spans="1:20" ht="15" x14ac:dyDescent="0.25">
      <c r="A113" s="76">
        <v>46204</v>
      </c>
      <c r="B113" s="89">
        <v>86</v>
      </c>
      <c r="C113" s="89">
        <v>98</v>
      </c>
      <c r="D113" s="89">
        <v>146</v>
      </c>
      <c r="E113" s="89">
        <v>711</v>
      </c>
      <c r="F113" s="89">
        <v>161</v>
      </c>
      <c r="G113" s="89">
        <v>90</v>
      </c>
      <c r="H113" s="89">
        <v>33</v>
      </c>
      <c r="I113" s="89">
        <v>15</v>
      </c>
      <c r="J113" s="89">
        <v>21</v>
      </c>
      <c r="K113" s="89">
        <v>60</v>
      </c>
      <c r="L113" s="89">
        <v>51</v>
      </c>
      <c r="M113" s="89">
        <v>-23</v>
      </c>
      <c r="N113" s="89">
        <v>36.734000000000002</v>
      </c>
      <c r="O113" s="89">
        <v>-3.044</v>
      </c>
      <c r="P113" s="89">
        <v>14.776</v>
      </c>
      <c r="Q113" s="89">
        <v>-12.461</v>
      </c>
      <c r="R113" s="89">
        <v>-20.420999999999999</v>
      </c>
      <c r="S113" s="89">
        <v>-28.559000000000001</v>
      </c>
      <c r="T113" s="89">
        <v>16.277999999999999</v>
      </c>
    </row>
    <row r="114" spans="1:20" ht="15" x14ac:dyDescent="0.25">
      <c r="A114" s="76">
        <v>46235</v>
      </c>
      <c r="B114" s="89">
        <v>55</v>
      </c>
      <c r="C114" s="89">
        <v>63</v>
      </c>
      <c r="D114" s="89">
        <v>59</v>
      </c>
      <c r="E114" s="89">
        <v>371</v>
      </c>
      <c r="F114" s="89">
        <v>66</v>
      </c>
      <c r="G114" s="89">
        <v>56</v>
      </c>
      <c r="H114" s="89">
        <v>24</v>
      </c>
      <c r="I114" s="89">
        <v>8</v>
      </c>
      <c r="J114" s="89">
        <v>15</v>
      </c>
      <c r="K114" s="89">
        <v>19</v>
      </c>
      <c r="L114" s="89">
        <v>29</v>
      </c>
      <c r="M114" s="89">
        <v>-28</v>
      </c>
      <c r="N114" s="89">
        <v>56.591999999999999</v>
      </c>
      <c r="O114" s="89">
        <v>26.436</v>
      </c>
      <c r="P114" s="89">
        <v>12.721</v>
      </c>
      <c r="Q114" s="89">
        <v>-10.351000000000001</v>
      </c>
      <c r="R114" s="89">
        <v>-15.3</v>
      </c>
      <c r="S114" s="89">
        <v>-19.579000000000001</v>
      </c>
      <c r="T114" s="89">
        <v>18.86</v>
      </c>
    </row>
    <row r="115" spans="1:20" ht="15" x14ac:dyDescent="0.25">
      <c r="A115" s="75">
        <v>46266</v>
      </c>
      <c r="B115" s="90">
        <v>35</v>
      </c>
      <c r="C115" s="90">
        <v>42</v>
      </c>
      <c r="D115" s="90">
        <v>39</v>
      </c>
      <c r="E115" s="90">
        <v>316</v>
      </c>
      <c r="F115" s="90">
        <v>43</v>
      </c>
      <c r="G115" s="90">
        <v>36</v>
      </c>
      <c r="H115" s="90">
        <v>31</v>
      </c>
      <c r="I115" s="90">
        <v>7</v>
      </c>
      <c r="J115" s="90">
        <v>16</v>
      </c>
      <c r="K115" s="90">
        <v>13</v>
      </c>
      <c r="L115" s="90">
        <v>26</v>
      </c>
      <c r="M115" s="90">
        <v>5</v>
      </c>
      <c r="N115" s="90">
        <v>36.896999999999998</v>
      </c>
      <c r="O115" s="90">
        <v>31.510999999999999</v>
      </c>
      <c r="P115" s="90">
        <v>12.266</v>
      </c>
      <c r="Q115" s="90">
        <v>-5.9930000000000003</v>
      </c>
      <c r="R115" s="90">
        <v>-4.9690000000000003</v>
      </c>
      <c r="S115" s="90">
        <v>-5.8220000000000001</v>
      </c>
      <c r="T115" s="90">
        <v>12.326000000000001</v>
      </c>
    </row>
    <row r="116" spans="1:20" ht="15" x14ac:dyDescent="0.25">
      <c r="A116" s="76"/>
      <c r="B116" s="89"/>
      <c r="C116" s="89"/>
      <c r="D116" s="89"/>
      <c r="E116" s="89"/>
      <c r="F116" s="89"/>
      <c r="G116" s="89"/>
      <c r="H116" s="89"/>
      <c r="I116" s="89"/>
      <c r="J116" s="89"/>
      <c r="K116" s="89"/>
      <c r="L116" s="89"/>
      <c r="M116" s="89"/>
      <c r="N116" s="89">
        <v>35.139000000000003</v>
      </c>
      <c r="O116" s="89">
        <v>14.821</v>
      </c>
      <c r="P116" s="89"/>
      <c r="Q116" s="89">
        <v>-2.1219999999999999</v>
      </c>
      <c r="R116" s="89">
        <v>-8.9060000000000006</v>
      </c>
      <c r="S116" s="89">
        <v>-4.7489999999999997</v>
      </c>
      <c r="T116" s="89">
        <v>20.091999999999999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109375" defaultRowHeight="12.75" customHeight="1" x14ac:dyDescent="0.25"/>
  <cols>
    <col min="1" max="4" width="7.5703125" style="2" customWidth="1"/>
    <col min="5" max="5" width="9.28515625" style="1" customWidth="1"/>
    <col min="6" max="30" width="8" style="1" customWidth="1"/>
    <col min="31" max="31" width="8" style="1" bestFit="1" customWidth="1"/>
    <col min="32" max="32" width="6.5703125" style="1" bestFit="1" customWidth="1"/>
    <col min="33" max="59" width="8.7109375" style="1" customWidth="1"/>
    <col min="60" max="16384" width="18.7109375" style="1"/>
  </cols>
  <sheetData>
    <row r="1" spans="1:59" ht="15" x14ac:dyDescent="0.25">
      <c r="A1" s="143"/>
      <c r="B1" s="271" t="s">
        <v>119</v>
      </c>
      <c r="C1" s="271"/>
      <c r="D1" s="271"/>
      <c r="E1" s="271"/>
      <c r="F1" s="271"/>
      <c r="G1" s="271"/>
      <c r="H1" s="271"/>
      <c r="I1" s="271"/>
      <c r="J1" s="271"/>
      <c r="K1" s="271"/>
      <c r="L1" s="271"/>
      <c r="M1" s="271"/>
      <c r="N1" s="271"/>
      <c r="O1" s="271"/>
      <c r="P1" s="271"/>
      <c r="Q1" s="271"/>
      <c r="R1" s="271"/>
      <c r="S1" s="271"/>
      <c r="T1" s="271"/>
      <c r="U1" s="271"/>
      <c r="V1" s="271"/>
      <c r="W1" s="271"/>
      <c r="X1" s="271"/>
      <c r="Y1" s="271"/>
      <c r="Z1" s="271"/>
      <c r="AA1" s="271"/>
      <c r="AB1" s="271"/>
      <c r="AC1" s="271"/>
      <c r="AD1" s="271"/>
      <c r="AE1" s="271"/>
      <c r="AF1" s="271"/>
      <c r="AG1" s="271"/>
      <c r="AH1" s="271"/>
    </row>
    <row r="2" spans="1:59" s="2" customFormat="1" ht="15" x14ac:dyDescent="0.25">
      <c r="A2" s="143"/>
      <c r="B2" s="144" t="s">
        <v>46</v>
      </c>
      <c r="C2" s="144" t="s">
        <v>45</v>
      </c>
      <c r="D2" s="144" t="s">
        <v>47</v>
      </c>
      <c r="E2" s="144">
        <v>1991</v>
      </c>
      <c r="F2" s="144">
        <v>1992</v>
      </c>
      <c r="G2" s="144">
        <v>1993</v>
      </c>
      <c r="H2" s="144">
        <v>1994</v>
      </c>
      <c r="I2" s="144">
        <v>1995</v>
      </c>
      <c r="J2" s="144">
        <v>1996</v>
      </c>
      <c r="K2" s="144">
        <v>1997</v>
      </c>
      <c r="L2" s="144">
        <v>1998</v>
      </c>
      <c r="M2" s="144">
        <v>1999</v>
      </c>
      <c r="N2" s="144">
        <v>2000</v>
      </c>
      <c r="O2" s="144">
        <v>2001</v>
      </c>
      <c r="P2" s="144">
        <v>2002</v>
      </c>
      <c r="Q2" s="144">
        <v>2003</v>
      </c>
      <c r="R2" s="144">
        <v>2004</v>
      </c>
      <c r="S2" s="144">
        <v>2005</v>
      </c>
      <c r="T2" s="144">
        <v>2006</v>
      </c>
      <c r="U2" s="144">
        <v>2007</v>
      </c>
      <c r="V2" s="144">
        <v>2008</v>
      </c>
      <c r="W2" s="144">
        <v>2009</v>
      </c>
      <c r="X2" s="144">
        <v>2010</v>
      </c>
      <c r="Y2" s="2">
        <v>2011</v>
      </c>
      <c r="Z2" s="2">
        <v>2012</v>
      </c>
      <c r="AA2" s="2">
        <v>2013</v>
      </c>
      <c r="AB2" s="2">
        <v>2014</v>
      </c>
      <c r="AC2" s="2">
        <v>2015</v>
      </c>
      <c r="AD2" s="2">
        <v>2016</v>
      </c>
      <c r="AE2" s="2">
        <v>2017</v>
      </c>
      <c r="AF2" s="2">
        <v>2018</v>
      </c>
      <c r="AG2" s="2">
        <v>2019</v>
      </c>
      <c r="AH2" s="2">
        <v>2020</v>
      </c>
      <c r="AI2" s="2">
        <v>2021</v>
      </c>
      <c r="AJ2" s="2">
        <v>2022</v>
      </c>
      <c r="AK2" s="2">
        <v>2023</v>
      </c>
      <c r="AL2" s="2">
        <v>2024</v>
      </c>
      <c r="AM2" s="2">
        <v>2025</v>
      </c>
      <c r="AN2" s="2">
        <v>2026</v>
      </c>
      <c r="AO2" s="2">
        <v>2027</v>
      </c>
      <c r="AP2" s="2">
        <v>2028</v>
      </c>
      <c r="AQ2" s="2">
        <v>2029</v>
      </c>
      <c r="AR2" s="2">
        <v>2030</v>
      </c>
      <c r="AS2" s="2">
        <v>2031</v>
      </c>
      <c r="AT2" s="2">
        <v>2032</v>
      </c>
      <c r="AU2" s="2">
        <v>2033</v>
      </c>
      <c r="AV2" s="2">
        <v>2034</v>
      </c>
      <c r="AW2" s="2">
        <v>2035</v>
      </c>
      <c r="AX2" s="2">
        <v>2036</v>
      </c>
      <c r="AY2" s="2">
        <v>2037</v>
      </c>
      <c r="AZ2" s="2">
        <v>2038</v>
      </c>
      <c r="BA2" s="2">
        <v>2039</v>
      </c>
      <c r="BB2" s="2">
        <v>2040</v>
      </c>
      <c r="BC2" s="2">
        <v>2041</v>
      </c>
      <c r="BD2" s="2">
        <v>2042</v>
      </c>
      <c r="BE2" s="2">
        <v>2043</v>
      </c>
      <c r="BF2" s="2">
        <v>2044</v>
      </c>
      <c r="BG2" s="2">
        <v>2045</v>
      </c>
    </row>
    <row r="3" spans="1:59" s="2" customFormat="1" ht="15" x14ac:dyDescent="0.25">
      <c r="A3" s="145"/>
      <c r="B3" s="146" t="s">
        <v>63</v>
      </c>
      <c r="C3" s="146" t="s">
        <v>64</v>
      </c>
      <c r="D3" s="146" t="s">
        <v>65</v>
      </c>
      <c r="E3" s="146" t="s">
        <v>66</v>
      </c>
      <c r="F3" s="146" t="s">
        <v>67</v>
      </c>
      <c r="G3" s="146" t="s">
        <v>68</v>
      </c>
      <c r="H3" s="146" t="s">
        <v>69</v>
      </c>
      <c r="I3" s="146" t="s">
        <v>70</v>
      </c>
      <c r="J3" s="146" t="s">
        <v>71</v>
      </c>
      <c r="K3" s="146" t="s">
        <v>72</v>
      </c>
      <c r="L3" s="146" t="s">
        <v>73</v>
      </c>
      <c r="M3" s="146" t="s">
        <v>74</v>
      </c>
      <c r="N3" s="146" t="s">
        <v>75</v>
      </c>
      <c r="O3" s="146" t="s">
        <v>76</v>
      </c>
      <c r="P3" s="146" t="s">
        <v>77</v>
      </c>
      <c r="Q3" s="146" t="s">
        <v>78</v>
      </c>
      <c r="R3" s="146" t="s">
        <v>79</v>
      </c>
      <c r="S3" s="146" t="s">
        <v>80</v>
      </c>
      <c r="T3" s="146" t="s">
        <v>81</v>
      </c>
      <c r="U3" s="146" t="s">
        <v>82</v>
      </c>
      <c r="V3" s="146" t="s">
        <v>83</v>
      </c>
      <c r="W3" s="146" t="s">
        <v>84</v>
      </c>
      <c r="X3" s="146" t="s">
        <v>85</v>
      </c>
      <c r="Y3" s="146" t="s">
        <v>86</v>
      </c>
      <c r="Z3" s="146" t="s">
        <v>87</v>
      </c>
      <c r="AA3" s="146" t="s">
        <v>88</v>
      </c>
      <c r="AB3" s="146" t="s">
        <v>89</v>
      </c>
      <c r="AC3" s="146" t="s">
        <v>90</v>
      </c>
      <c r="AD3" s="146" t="s">
        <v>91</v>
      </c>
      <c r="AE3" s="146" t="s">
        <v>92</v>
      </c>
      <c r="AF3" s="146" t="s">
        <v>93</v>
      </c>
      <c r="AG3" s="146" t="s">
        <v>94</v>
      </c>
      <c r="AH3" s="146" t="s">
        <v>95</v>
      </c>
      <c r="AI3" s="2" t="s">
        <v>126</v>
      </c>
      <c r="AJ3" s="2" t="s">
        <v>129</v>
      </c>
      <c r="AK3" s="2" t="s">
        <v>130</v>
      </c>
      <c r="AL3" s="2" t="s">
        <v>131</v>
      </c>
      <c r="AM3" s="2" t="s">
        <v>132</v>
      </c>
      <c r="AN3" s="2" t="s">
        <v>133</v>
      </c>
      <c r="AO3" s="2" t="s">
        <v>134</v>
      </c>
      <c r="AP3" s="2" t="s">
        <v>135</v>
      </c>
      <c r="AQ3" s="2" t="s">
        <v>136</v>
      </c>
      <c r="AR3" s="2" t="s">
        <v>137</v>
      </c>
      <c r="AS3" s="2" t="s">
        <v>138</v>
      </c>
      <c r="AT3" s="2" t="s">
        <v>139</v>
      </c>
      <c r="AU3" s="2" t="s">
        <v>140</v>
      </c>
      <c r="AV3" s="2" t="s">
        <v>141</v>
      </c>
      <c r="AW3" s="2" t="s">
        <v>142</v>
      </c>
      <c r="AX3" s="2" t="s">
        <v>143</v>
      </c>
      <c r="AY3" s="2" t="s">
        <v>144</v>
      </c>
      <c r="AZ3" s="2" t="s">
        <v>145</v>
      </c>
      <c r="BA3" s="2" t="s">
        <v>146</v>
      </c>
      <c r="BB3" s="2" t="s">
        <v>147</v>
      </c>
      <c r="BC3" s="2" t="s">
        <v>149</v>
      </c>
      <c r="BD3" s="2" t="s">
        <v>150</v>
      </c>
      <c r="BE3" s="2" t="s">
        <v>151</v>
      </c>
      <c r="BF3" s="2" t="s">
        <v>152</v>
      </c>
      <c r="BG3" s="2" t="s">
        <v>153</v>
      </c>
    </row>
    <row r="4" spans="1:59" ht="15" x14ac:dyDescent="0.25">
      <c r="A4" s="148">
        <f>PowellInflow.Unregulated!A4</f>
        <v>45352</v>
      </c>
      <c r="B4">
        <v>1</v>
      </c>
      <c r="C4">
        <v>1</v>
      </c>
      <c r="D4">
        <v>1</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row>
    <row r="5" spans="1:59" ht="15" x14ac:dyDescent="0.25">
      <c r="A5" s="148">
        <f>PowellInflow.Unregulated!A5</f>
        <v>45383</v>
      </c>
      <c r="B5">
        <v>1</v>
      </c>
      <c r="C5">
        <v>1</v>
      </c>
      <c r="D5">
        <v>1</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row>
    <row r="6" spans="1:59" ht="15" x14ac:dyDescent="0.25">
      <c r="A6" s="148">
        <f>PowellInflow.Unregulated!A6</f>
        <v>45413</v>
      </c>
      <c r="B6">
        <v>1</v>
      </c>
      <c r="C6">
        <v>1</v>
      </c>
      <c r="D6">
        <v>1</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row>
    <row r="7" spans="1:59" ht="15" x14ac:dyDescent="0.25">
      <c r="A7" s="148">
        <f>PowellInflow.Unregulated!A7</f>
        <v>45444</v>
      </c>
      <c r="B7">
        <v>1</v>
      </c>
      <c r="C7">
        <v>1</v>
      </c>
      <c r="D7">
        <v>1</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row>
    <row r="8" spans="1:59" ht="15" x14ac:dyDescent="0.25">
      <c r="A8" s="148">
        <f>PowellInflow.Unregulated!A8</f>
        <v>45474</v>
      </c>
      <c r="B8">
        <v>1</v>
      </c>
      <c r="C8">
        <v>1</v>
      </c>
      <c r="D8">
        <v>1</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row>
    <row r="9" spans="1:59" ht="15" x14ac:dyDescent="0.25">
      <c r="A9" s="148">
        <f>PowellInflow.Unregulated!A9</f>
        <v>45505</v>
      </c>
      <c r="B9">
        <v>1</v>
      </c>
      <c r="C9">
        <v>1</v>
      </c>
      <c r="D9">
        <v>1</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row>
    <row r="10" spans="1:59" ht="15" x14ac:dyDescent="0.25">
      <c r="A10" s="148">
        <f>PowellInflow.Unregulated!A10</f>
        <v>45536</v>
      </c>
      <c r="B10">
        <v>1</v>
      </c>
      <c r="C10">
        <v>1</v>
      </c>
      <c r="D10">
        <v>1</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row>
    <row r="11" spans="1:59" ht="15" x14ac:dyDescent="0.25">
      <c r="A11" s="148">
        <f>PowellInflow.Unregulated!A11</f>
        <v>45566</v>
      </c>
      <c r="B11">
        <v>1</v>
      </c>
      <c r="C11">
        <v>1</v>
      </c>
      <c r="D11">
        <v>1</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row>
    <row r="12" spans="1:59" ht="15" x14ac:dyDescent="0.25">
      <c r="A12" s="148">
        <f>PowellInflow.Unregulated!A12</f>
        <v>45597</v>
      </c>
      <c r="B12">
        <v>1</v>
      </c>
      <c r="C12">
        <v>1</v>
      </c>
      <c r="D12">
        <v>1</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row>
    <row r="13" spans="1:59" ht="15" x14ac:dyDescent="0.25">
      <c r="A13" s="148">
        <f>PowellInflow.Unregulated!A13</f>
        <v>45627</v>
      </c>
      <c r="B13">
        <v>1</v>
      </c>
      <c r="C13">
        <v>1</v>
      </c>
      <c r="D13">
        <v>1</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row>
    <row r="14" spans="1:59" ht="15" x14ac:dyDescent="0.25">
      <c r="A14" s="148">
        <f>PowellInflow.Unregulated!A14</f>
        <v>45658</v>
      </c>
      <c r="B14">
        <v>1</v>
      </c>
      <c r="C14">
        <v>1</v>
      </c>
      <c r="D14">
        <v>1</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row>
    <row r="15" spans="1:59" ht="15" x14ac:dyDescent="0.25">
      <c r="A15" s="148">
        <f>PowellInflow.Unregulated!A15</f>
        <v>45689</v>
      </c>
      <c r="B15">
        <v>1</v>
      </c>
      <c r="C15">
        <v>1</v>
      </c>
      <c r="D15">
        <v>1</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row>
    <row r="16" spans="1:59" ht="15" x14ac:dyDescent="0.25">
      <c r="A16" s="148">
        <f>PowellInflow.Unregulated!A16</f>
        <v>45717</v>
      </c>
      <c r="B16">
        <v>1</v>
      </c>
      <c r="C16">
        <v>1</v>
      </c>
      <c r="D16">
        <v>1</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row>
    <row r="17" spans="1:59" ht="15" x14ac:dyDescent="0.25">
      <c r="A17" s="148">
        <f>PowellInflow.Unregulated!A17</f>
        <v>45748</v>
      </c>
      <c r="B17">
        <v>1</v>
      </c>
      <c r="C17">
        <v>1</v>
      </c>
      <c r="D17">
        <v>1</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row>
    <row r="18" spans="1:59" ht="15" x14ac:dyDescent="0.25">
      <c r="A18" s="148">
        <f>PowellInflow.Unregulated!A18</f>
        <v>45778</v>
      </c>
      <c r="B18">
        <v>1</v>
      </c>
      <c r="C18">
        <v>1</v>
      </c>
      <c r="D18">
        <v>1</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row>
    <row r="19" spans="1:59" ht="15" x14ac:dyDescent="0.25">
      <c r="A19" s="148">
        <f>PowellInflow.Unregulated!A19</f>
        <v>45809</v>
      </c>
      <c r="B19">
        <v>1</v>
      </c>
      <c r="C19">
        <v>1</v>
      </c>
      <c r="D19">
        <v>1</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row>
    <row r="20" spans="1:59" ht="15" x14ac:dyDescent="0.25">
      <c r="A20" s="148">
        <f>PowellInflow.Unregulated!A20</f>
        <v>45839</v>
      </c>
      <c r="B20">
        <v>1</v>
      </c>
      <c r="C20">
        <v>1</v>
      </c>
      <c r="D20">
        <v>1</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row>
    <row r="21" spans="1:59" ht="15" x14ac:dyDescent="0.25">
      <c r="A21" s="148">
        <f>PowellInflow.Unregulated!A21</f>
        <v>45870</v>
      </c>
      <c r="B21">
        <v>1</v>
      </c>
      <c r="C21">
        <v>1</v>
      </c>
      <c r="D21">
        <v>1</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row>
    <row r="22" spans="1:59" ht="15" x14ac:dyDescent="0.25">
      <c r="A22" s="148">
        <f>PowellInflow.Unregulated!A22</f>
        <v>45901</v>
      </c>
      <c r="B22">
        <v>1</v>
      </c>
      <c r="C22">
        <v>1</v>
      </c>
      <c r="D22">
        <v>1</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row>
    <row r="23" spans="1:59" ht="15" x14ac:dyDescent="0.25">
      <c r="A23" s="148">
        <f>PowellInflow.Unregulated!A23</f>
        <v>45931</v>
      </c>
      <c r="B23">
        <v>1</v>
      </c>
      <c r="C23">
        <v>1</v>
      </c>
      <c r="D23">
        <v>1</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row>
    <row r="24" spans="1:59" ht="15" x14ac:dyDescent="0.25">
      <c r="A24" s="148">
        <f>PowellInflow.Unregulated!A24</f>
        <v>45962</v>
      </c>
      <c r="B24">
        <v>1</v>
      </c>
      <c r="C24">
        <v>1</v>
      </c>
      <c r="D24">
        <v>1</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row>
    <row r="25" spans="1:59" ht="15" x14ac:dyDescent="0.25">
      <c r="A25" s="148">
        <f>PowellInflow.Unregulated!A25</f>
        <v>45992</v>
      </c>
      <c r="B25">
        <v>1</v>
      </c>
      <c r="C25">
        <v>1</v>
      </c>
      <c r="D25">
        <v>1</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row>
    <row r="26" spans="1:59" ht="15" x14ac:dyDescent="0.25">
      <c r="A26" s="148">
        <f>PowellInflow.Unregulated!A26</f>
        <v>46023</v>
      </c>
      <c r="B26">
        <v>1</v>
      </c>
      <c r="C26">
        <v>1</v>
      </c>
      <c r="D26">
        <v>1</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row>
    <row r="27" spans="1:59" ht="15" x14ac:dyDescent="0.25">
      <c r="A27" s="148">
        <f>PowellInflow.Unregulated!A27</f>
        <v>46054</v>
      </c>
      <c r="B27">
        <v>1</v>
      </c>
      <c r="C27">
        <v>1</v>
      </c>
      <c r="D27">
        <v>1</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row>
    <row r="28" spans="1:59" ht="15" x14ac:dyDescent="0.25">
      <c r="A28" s="148">
        <f>PowellInflow.Unregulated!A28</f>
        <v>46082</v>
      </c>
      <c r="B28">
        <v>1</v>
      </c>
      <c r="C28">
        <v>1</v>
      </c>
      <c r="D28">
        <v>1</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row>
    <row r="29" spans="1:59" ht="15" x14ac:dyDescent="0.25">
      <c r="A29" s="148">
        <f>PowellInflow.Unregulated!A29</f>
        <v>46113</v>
      </c>
      <c r="B29">
        <v>1</v>
      </c>
      <c r="C29">
        <v>1</v>
      </c>
      <c r="D29">
        <v>1</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row>
    <row r="30" spans="1:59" ht="15" x14ac:dyDescent="0.25">
      <c r="A30" s="148">
        <f>PowellInflow.Unregulated!A30</f>
        <v>46143</v>
      </c>
      <c r="B30">
        <v>1</v>
      </c>
      <c r="C30">
        <v>1</v>
      </c>
      <c r="D30">
        <v>1</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row>
    <row r="31" spans="1:59" ht="15" x14ac:dyDescent="0.25">
      <c r="A31" s="148">
        <f>PowellInflow.Unregulated!A31</f>
        <v>46174</v>
      </c>
      <c r="B31">
        <v>1</v>
      </c>
      <c r="C31">
        <v>1</v>
      </c>
      <c r="D31">
        <v>1</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row>
    <row r="32" spans="1:59" ht="15" x14ac:dyDescent="0.25">
      <c r="A32" s="148">
        <f>PowellInflow.Unregulated!A32</f>
        <v>46204</v>
      </c>
      <c r="B32">
        <v>1</v>
      </c>
      <c r="C32">
        <v>1</v>
      </c>
      <c r="D32">
        <v>1</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row>
    <row r="33" spans="1:59" ht="15" x14ac:dyDescent="0.25">
      <c r="A33" s="148">
        <f>PowellInflow.Unregulated!A33</f>
        <v>46235</v>
      </c>
      <c r="B33">
        <v>1</v>
      </c>
      <c r="C33">
        <v>1</v>
      </c>
      <c r="D33">
        <v>1</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row>
    <row r="34" spans="1:59" ht="15" x14ac:dyDescent="0.25">
      <c r="A34" s="148">
        <f>PowellInflow.Unregulated!A34</f>
        <v>46266</v>
      </c>
      <c r="B34">
        <v>1</v>
      </c>
      <c r="C34">
        <v>1</v>
      </c>
      <c r="D34">
        <v>1</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row>
    <row r="35" spans="1:59" ht="15" x14ac:dyDescent="0.25">
      <c r="A35" s="148">
        <f>PowellInflow.Unregulated!A35</f>
        <v>46296</v>
      </c>
      <c r="B35">
        <v>1</v>
      </c>
      <c r="C35">
        <v>1</v>
      </c>
      <c r="D35">
        <v>1</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row>
    <row r="36" spans="1:59" ht="15" x14ac:dyDescent="0.25">
      <c r="A36" s="148">
        <f>PowellInflow.Unregulated!A36</f>
        <v>46327</v>
      </c>
      <c r="B36">
        <v>1</v>
      </c>
      <c r="C36">
        <v>1</v>
      </c>
      <c r="D36">
        <v>1</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row>
    <row r="37" spans="1:59" ht="15" x14ac:dyDescent="0.25">
      <c r="A37" s="148">
        <f>PowellInflow.Unregulated!A37</f>
        <v>46357</v>
      </c>
      <c r="B37">
        <v>1</v>
      </c>
      <c r="C37">
        <v>1</v>
      </c>
      <c r="D37">
        <v>1</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row>
    <row r="38" spans="1:59" ht="15" x14ac:dyDescent="0.25">
      <c r="A38" s="148">
        <f>PowellInflow.Unregulated!A38</f>
        <v>46388</v>
      </c>
      <c r="B38">
        <v>1</v>
      </c>
      <c r="C38">
        <v>1</v>
      </c>
      <c r="D38">
        <v>1</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row>
    <row r="39" spans="1:59" ht="15" x14ac:dyDescent="0.25">
      <c r="A39" s="148">
        <f>PowellInflow.Unregulated!A39</f>
        <v>46419</v>
      </c>
      <c r="B39">
        <v>1</v>
      </c>
      <c r="C39">
        <v>1</v>
      </c>
      <c r="D39">
        <v>1</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row>
    <row r="40" spans="1:59" ht="15" x14ac:dyDescent="0.25">
      <c r="A40" s="148">
        <f>PowellInflow.Unregulated!A40</f>
        <v>46447</v>
      </c>
      <c r="B40">
        <v>1</v>
      </c>
      <c r="C40">
        <v>1</v>
      </c>
      <c r="D40">
        <v>1</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row>
    <row r="41" spans="1:59" ht="15" x14ac:dyDescent="0.25">
      <c r="A41" s="148">
        <f>PowellInflow.Unregulated!A41</f>
        <v>46478</v>
      </c>
      <c r="B41">
        <v>1</v>
      </c>
      <c r="C41">
        <v>1</v>
      </c>
      <c r="D41">
        <v>1</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row>
    <row r="42" spans="1:59" ht="15" x14ac:dyDescent="0.25">
      <c r="A42" s="148">
        <f>PowellInflow.Unregulated!A42</f>
        <v>46508</v>
      </c>
      <c r="B42">
        <v>1</v>
      </c>
      <c r="C42">
        <v>1</v>
      </c>
      <c r="D42">
        <v>1</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row>
    <row r="43" spans="1:59" ht="15" x14ac:dyDescent="0.25">
      <c r="A43" s="148">
        <f>PowellInflow.Unregulated!A43</f>
        <v>46539</v>
      </c>
      <c r="B43">
        <v>1</v>
      </c>
      <c r="C43">
        <v>1</v>
      </c>
      <c r="D43">
        <v>1</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row>
    <row r="44" spans="1:59" ht="15" x14ac:dyDescent="0.25">
      <c r="A44" s="148">
        <f>PowellInflow.Unregulated!A44</f>
        <v>46569</v>
      </c>
      <c r="B44">
        <v>1</v>
      </c>
      <c r="C44">
        <v>1</v>
      </c>
      <c r="D44">
        <v>1</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row>
    <row r="45" spans="1:59" ht="15" x14ac:dyDescent="0.25">
      <c r="A45" s="148">
        <f>PowellInflow.Unregulated!A45</f>
        <v>46600</v>
      </c>
      <c r="B45">
        <v>1</v>
      </c>
      <c r="C45">
        <v>1</v>
      </c>
      <c r="D45">
        <v>1</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row>
    <row r="46" spans="1:59" ht="15" x14ac:dyDescent="0.25">
      <c r="A46" s="148">
        <f>PowellInflow.Unregulated!A46</f>
        <v>46631</v>
      </c>
      <c r="B46">
        <v>1</v>
      </c>
      <c r="C46">
        <v>1</v>
      </c>
      <c r="D46">
        <v>1</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row>
    <row r="47" spans="1:59" ht="15" x14ac:dyDescent="0.25">
      <c r="A47" s="148">
        <f>PowellInflow.Unregulated!A47</f>
        <v>46661</v>
      </c>
      <c r="B47">
        <v>1</v>
      </c>
      <c r="C47">
        <v>1</v>
      </c>
      <c r="D47">
        <v>1</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row>
    <row r="48" spans="1:59" ht="15" x14ac:dyDescent="0.25">
      <c r="A48" s="148">
        <f>PowellInflow.Unregulated!A48</f>
        <v>46692</v>
      </c>
      <c r="B48">
        <v>1</v>
      </c>
      <c r="C48">
        <v>1</v>
      </c>
      <c r="D48">
        <v>1</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row>
    <row r="49" spans="1:59" ht="15" x14ac:dyDescent="0.25">
      <c r="A49" s="148">
        <f>PowellInflow.Unregulated!A49</f>
        <v>46722</v>
      </c>
      <c r="B49">
        <v>1</v>
      </c>
      <c r="C49">
        <v>1</v>
      </c>
      <c r="D49">
        <v>1</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row>
    <row r="50" spans="1:59" ht="15" x14ac:dyDescent="0.25">
      <c r="A50" s="148">
        <f>PowellInflow.Unregulated!A50</f>
        <v>46753</v>
      </c>
      <c r="B50">
        <v>1</v>
      </c>
      <c r="C50">
        <v>1</v>
      </c>
      <c r="D50">
        <v>1</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row>
    <row r="51" spans="1:59" ht="15" x14ac:dyDescent="0.25">
      <c r="A51" s="148">
        <f>PowellInflow.Unregulated!A51</f>
        <v>46784</v>
      </c>
      <c r="B51">
        <v>1</v>
      </c>
      <c r="C51">
        <v>1</v>
      </c>
      <c r="D51">
        <v>1</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row>
    <row r="52" spans="1:59" ht="15" x14ac:dyDescent="0.25">
      <c r="A52" s="148">
        <f>PowellInflow.Unregulated!A52</f>
        <v>46813</v>
      </c>
      <c r="B52">
        <v>1</v>
      </c>
      <c r="C52">
        <v>1</v>
      </c>
      <c r="D52">
        <v>1</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row>
    <row r="53" spans="1:59" ht="15" x14ac:dyDescent="0.25">
      <c r="A53" s="148">
        <f>PowellInflow.Unregulated!A53</f>
        <v>46844</v>
      </c>
      <c r="B53">
        <v>1</v>
      </c>
      <c r="C53">
        <v>1</v>
      </c>
      <c r="D53">
        <v>1</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row>
    <row r="54" spans="1:59" ht="15" x14ac:dyDescent="0.25">
      <c r="A54" s="148">
        <f>PowellInflow.Unregulated!A54</f>
        <v>46874</v>
      </c>
      <c r="B54">
        <v>1</v>
      </c>
      <c r="C54">
        <v>1</v>
      </c>
      <c r="D54">
        <v>1</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row>
    <row r="55" spans="1:59" ht="15" x14ac:dyDescent="0.25">
      <c r="A55" s="148">
        <f>PowellInflow.Unregulated!A55</f>
        <v>46905</v>
      </c>
      <c r="B55">
        <v>1</v>
      </c>
      <c r="C55">
        <v>1</v>
      </c>
      <c r="D55">
        <v>1</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row>
    <row r="56" spans="1:59" ht="15" x14ac:dyDescent="0.25">
      <c r="A56" s="148">
        <f>PowellInflow.Unregulated!A56</f>
        <v>46935</v>
      </c>
      <c r="B56">
        <v>1</v>
      </c>
      <c r="C56">
        <v>1</v>
      </c>
      <c r="D56">
        <v>1</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row>
    <row r="57" spans="1:59" ht="15" x14ac:dyDescent="0.25">
      <c r="A57" s="148">
        <f>PowellInflow.Unregulated!A57</f>
        <v>46966</v>
      </c>
      <c r="B57">
        <v>1</v>
      </c>
      <c r="C57">
        <v>1</v>
      </c>
      <c r="D57">
        <v>1</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row>
    <row r="58" spans="1:59" ht="15" x14ac:dyDescent="0.25">
      <c r="A58" s="148">
        <f>PowellInflow.Unregulated!A58</f>
        <v>46997</v>
      </c>
      <c r="B58">
        <v>1</v>
      </c>
      <c r="C58">
        <v>1</v>
      </c>
      <c r="D58">
        <v>1</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row>
    <row r="59" spans="1:59" ht="15" x14ac:dyDescent="0.25">
      <c r="A59" s="148">
        <f>PowellInflow.Unregulated!A59</f>
        <v>47027</v>
      </c>
      <c r="B59">
        <v>1</v>
      </c>
      <c r="C59">
        <v>1</v>
      </c>
      <c r="D59">
        <v>1</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row>
    <row r="60" spans="1:59" ht="15" x14ac:dyDescent="0.25">
      <c r="A60" s="148">
        <f>PowellInflow.Unregulated!A60</f>
        <v>47058</v>
      </c>
      <c r="B60">
        <v>1</v>
      </c>
      <c r="C60">
        <v>1</v>
      </c>
      <c r="D60">
        <v>1</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row>
    <row r="61" spans="1:59" ht="15" x14ac:dyDescent="0.25">
      <c r="A61" s="148">
        <f>PowellInflow.Unregulated!A61</f>
        <v>47088</v>
      </c>
      <c r="B61">
        <v>1</v>
      </c>
      <c r="C61">
        <v>1</v>
      </c>
      <c r="D61">
        <v>1</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row>
    <row r="62" spans="1:59" ht="15" x14ac:dyDescent="0.25">
      <c r="A62" s="148">
        <f>PowellInflow.Unregulated!A62</f>
        <v>47119</v>
      </c>
      <c r="B62">
        <v>1</v>
      </c>
      <c r="C62">
        <v>1</v>
      </c>
      <c r="D62">
        <v>1</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row>
    <row r="63" spans="1:59" ht="15" x14ac:dyDescent="0.25">
      <c r="A63" s="148">
        <f>PowellInflow.Unregulated!A63</f>
        <v>47150</v>
      </c>
      <c r="B63">
        <v>1</v>
      </c>
      <c r="C63">
        <v>1</v>
      </c>
      <c r="D63">
        <v>1</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row>
    <row r="64" spans="1:59" ht="15" x14ac:dyDescent="0.25">
      <c r="A64" s="148">
        <f>PowellInflow.Unregulated!A64</f>
        <v>47178</v>
      </c>
      <c r="B64">
        <v>1</v>
      </c>
      <c r="C64">
        <v>1</v>
      </c>
      <c r="D64">
        <v>1</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row>
    <row r="65" spans="1:59" ht="15" x14ac:dyDescent="0.25">
      <c r="A65" s="148">
        <f>PowellInflow.Unregulated!A65</f>
        <v>47209</v>
      </c>
      <c r="B65">
        <v>1</v>
      </c>
      <c r="C65">
        <v>1</v>
      </c>
      <c r="D65">
        <v>1</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row>
    <row r="66" spans="1:59" ht="15" x14ac:dyDescent="0.25">
      <c r="A66" s="148">
        <f>PowellInflow.Unregulated!A66</f>
        <v>47239</v>
      </c>
      <c r="B66">
        <v>1</v>
      </c>
      <c r="C66">
        <v>1</v>
      </c>
      <c r="D66">
        <v>1</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row>
    <row r="67" spans="1:59" ht="15" x14ac:dyDescent="0.25">
      <c r="A67" s="148">
        <f>PowellInflow.Unregulated!A67</f>
        <v>47270</v>
      </c>
      <c r="B67">
        <v>1</v>
      </c>
      <c r="C67">
        <v>1</v>
      </c>
      <c r="D67">
        <v>1</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row>
    <row r="68" spans="1:59" ht="15" x14ac:dyDescent="0.25">
      <c r="A68" s="148">
        <f>PowellInflow.Unregulated!A68</f>
        <v>47300</v>
      </c>
      <c r="B68">
        <v>1</v>
      </c>
      <c r="C68">
        <v>1</v>
      </c>
      <c r="D68">
        <v>1</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row>
    <row r="69" spans="1:59" ht="15" x14ac:dyDescent="0.25">
      <c r="A69" s="148">
        <f>PowellInflow.Unregulated!A69</f>
        <v>47331</v>
      </c>
      <c r="B69">
        <v>1</v>
      </c>
      <c r="C69">
        <v>1</v>
      </c>
      <c r="D69">
        <v>1</v>
      </c>
      <c r="E69">
        <v>0</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row>
    <row r="70" spans="1:59" ht="15" x14ac:dyDescent="0.25">
      <c r="A70" s="148">
        <f>PowellInflow.Unregulated!A70</f>
        <v>47362</v>
      </c>
      <c r="B70">
        <v>1</v>
      </c>
      <c r="C70">
        <v>1</v>
      </c>
      <c r="D70">
        <v>1</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row>
    <row r="71" spans="1:59" ht="15" x14ac:dyDescent="0.25">
      <c r="A71" s="148">
        <f>PowellInflow.Unregulated!A71</f>
        <v>0</v>
      </c>
      <c r="B71">
        <v>1</v>
      </c>
      <c r="C71">
        <v>1</v>
      </c>
      <c r="D71">
        <v>1</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row>
    <row r="72" spans="1:59" ht="15" x14ac:dyDescent="0.25">
      <c r="A72" s="148">
        <f>PowellInflow.Unregulated!A72</f>
        <v>0</v>
      </c>
      <c r="B72">
        <v>1</v>
      </c>
      <c r="C72">
        <v>1</v>
      </c>
      <c r="D72">
        <v>1</v>
      </c>
      <c r="E72">
        <v>0</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row>
    <row r="73" spans="1:59" ht="15" x14ac:dyDescent="0.25">
      <c r="A73" s="148">
        <f>PowellInflow.Unregulated!A73</f>
        <v>0</v>
      </c>
      <c r="B73">
        <v>1</v>
      </c>
      <c r="C73">
        <v>1</v>
      </c>
      <c r="D73">
        <v>1</v>
      </c>
      <c r="E73">
        <v>0</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row>
    <row r="74" spans="1:59" ht="15" x14ac:dyDescent="0.25">
      <c r="A74" s="148">
        <f>PowellInflow.Unregulated!A74</f>
        <v>0</v>
      </c>
      <c r="B74">
        <v>1</v>
      </c>
      <c r="C74">
        <v>1</v>
      </c>
      <c r="D74">
        <v>1</v>
      </c>
      <c r="E74">
        <v>0</v>
      </c>
      <c r="F74">
        <v>0</v>
      </c>
      <c r="G74">
        <v>0</v>
      </c>
      <c r="H74">
        <v>0</v>
      </c>
      <c r="I74">
        <v>0</v>
      </c>
      <c r="J74">
        <v>0</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row>
    <row r="75" spans="1:59" ht="15" x14ac:dyDescent="0.25">
      <c r="A75" s="148">
        <f>PowellInflow.Unregulated!A75</f>
        <v>0</v>
      </c>
      <c r="B75">
        <v>1</v>
      </c>
      <c r="C75">
        <v>1</v>
      </c>
      <c r="D75">
        <v>1</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row>
    <row r="76" spans="1:59" ht="15" x14ac:dyDescent="0.25">
      <c r="A76" s="148">
        <f>PowellInflow.Unregulated!A76</f>
        <v>0</v>
      </c>
      <c r="B76">
        <v>1</v>
      </c>
      <c r="C76">
        <v>1</v>
      </c>
      <c r="D76">
        <v>1</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row>
    <row r="77" spans="1:59" ht="15" x14ac:dyDescent="0.25">
      <c r="A77" s="148">
        <f>PowellInflow.Unregulated!A77</f>
        <v>0</v>
      </c>
      <c r="B77">
        <v>1</v>
      </c>
      <c r="C77">
        <v>1</v>
      </c>
      <c r="D77">
        <v>1</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row>
    <row r="78" spans="1:59" ht="15" x14ac:dyDescent="0.25">
      <c r="A78" s="148">
        <f>PowellInflow.Unregulated!A78</f>
        <v>0</v>
      </c>
      <c r="B78">
        <v>1</v>
      </c>
      <c r="C78">
        <v>1</v>
      </c>
      <c r="D78">
        <v>1</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row>
    <row r="79" spans="1:59" ht="15" x14ac:dyDescent="0.25">
      <c r="A79" s="148">
        <f>PowellInflow.Unregulated!A79</f>
        <v>0</v>
      </c>
      <c r="B79">
        <v>1</v>
      </c>
      <c r="C79">
        <v>1</v>
      </c>
      <c r="D79">
        <v>1</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row>
    <row r="80" spans="1:59" ht="15" x14ac:dyDescent="0.25">
      <c r="A80" s="148">
        <f>PowellInflow.Unregulated!A80</f>
        <v>0</v>
      </c>
      <c r="B80">
        <v>1</v>
      </c>
      <c r="C80">
        <v>1</v>
      </c>
      <c r="D80">
        <v>1</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row>
    <row r="81" spans="1:59" ht="15" x14ac:dyDescent="0.25">
      <c r="A81" s="147"/>
      <c r="B81">
        <v>1</v>
      </c>
      <c r="C81">
        <v>1</v>
      </c>
      <c r="D81">
        <v>1</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row>
    <row r="82" spans="1:59" ht="15" x14ac:dyDescent="0.25">
      <c r="A82" s="147"/>
      <c r="B82">
        <v>1</v>
      </c>
      <c r="C82">
        <v>1</v>
      </c>
      <c r="D82">
        <v>1</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row>
    <row r="83" spans="1:59" ht="15" x14ac:dyDescent="0.25">
      <c r="A83" s="147"/>
      <c r="B83">
        <v>1</v>
      </c>
      <c r="C83">
        <v>1</v>
      </c>
      <c r="D83">
        <v>1</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row>
    <row r="84" spans="1:59" ht="15" x14ac:dyDescent="0.25">
      <c r="A84" s="147"/>
      <c r="B84">
        <v>1</v>
      </c>
      <c r="C84">
        <v>1</v>
      </c>
      <c r="D84">
        <v>1</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row>
    <row r="85" spans="1:59" ht="15" x14ac:dyDescent="0.25">
      <c r="A85" s="147"/>
      <c r="B85">
        <v>1</v>
      </c>
      <c r="C85">
        <v>1</v>
      </c>
      <c r="D85">
        <v>1</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row>
    <row r="86" spans="1:59" ht="15" x14ac:dyDescent="0.25">
      <c r="A86" s="147"/>
      <c r="B86">
        <v>1</v>
      </c>
      <c r="C86">
        <v>1</v>
      </c>
      <c r="D86">
        <v>1</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row>
    <row r="87" spans="1:59" ht="15" x14ac:dyDescent="0.25">
      <c r="A87" s="147"/>
      <c r="B87">
        <v>1</v>
      </c>
      <c r="C87">
        <v>1</v>
      </c>
      <c r="D87">
        <v>1</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row>
    <row r="88" spans="1:59" ht="15" x14ac:dyDescent="0.25">
      <c r="A88" s="147"/>
      <c r="B88">
        <v>1</v>
      </c>
      <c r="C88">
        <v>1</v>
      </c>
      <c r="D88">
        <v>1</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row>
    <row r="89" spans="1:59" ht="15" x14ac:dyDescent="0.25">
      <c r="A89" s="147"/>
      <c r="B89">
        <v>1</v>
      </c>
      <c r="C89">
        <v>1</v>
      </c>
      <c r="D89">
        <v>1</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row>
    <row r="90" spans="1:59" ht="15" x14ac:dyDescent="0.25">
      <c r="A90" s="147"/>
      <c r="B90">
        <v>1</v>
      </c>
      <c r="C90">
        <v>1</v>
      </c>
      <c r="D90">
        <v>1</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row>
    <row r="91" spans="1:59" ht="15" x14ac:dyDescent="0.25">
      <c r="A91" s="147"/>
      <c r="B91">
        <v>1</v>
      </c>
      <c r="C91">
        <v>1</v>
      </c>
      <c r="D91">
        <v>1</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row>
    <row r="92" spans="1:59" ht="15" x14ac:dyDescent="0.25">
      <c r="A92" s="147"/>
      <c r="B92">
        <v>1</v>
      </c>
      <c r="C92">
        <v>1</v>
      </c>
      <c r="D92">
        <v>1</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row>
    <row r="93" spans="1:59" ht="15" x14ac:dyDescent="0.25">
      <c r="A93" s="147"/>
      <c r="B93">
        <v>1</v>
      </c>
      <c r="C93">
        <v>1</v>
      </c>
      <c r="D93">
        <v>1</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row>
    <row r="94" spans="1:59" ht="15" x14ac:dyDescent="0.25">
      <c r="A94" s="147"/>
      <c r="B94">
        <v>1</v>
      </c>
      <c r="C94">
        <v>1</v>
      </c>
      <c r="D94">
        <v>1</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row>
    <row r="95" spans="1:59" ht="15" x14ac:dyDescent="0.25">
      <c r="A95" s="147"/>
      <c r="B95">
        <v>1</v>
      </c>
      <c r="C95">
        <v>1</v>
      </c>
      <c r="D95">
        <v>1</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row>
    <row r="96" spans="1:59" ht="15" x14ac:dyDescent="0.25">
      <c r="A96" s="147"/>
      <c r="B96">
        <v>1</v>
      </c>
      <c r="C96">
        <v>1</v>
      </c>
      <c r="D96">
        <v>1</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row>
    <row r="97" spans="1:59" ht="15" x14ac:dyDescent="0.25">
      <c r="A97" s="147"/>
      <c r="B97">
        <v>1</v>
      </c>
      <c r="C97">
        <v>1</v>
      </c>
      <c r="D97">
        <v>1</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row>
    <row r="98" spans="1:59" ht="15" x14ac:dyDescent="0.25">
      <c r="A98" s="147"/>
      <c r="B98">
        <v>1</v>
      </c>
      <c r="C98">
        <v>1</v>
      </c>
      <c r="D98">
        <v>1</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row>
    <row r="99" spans="1:59" ht="15" x14ac:dyDescent="0.25">
      <c r="A99" s="147"/>
      <c r="B99">
        <v>1</v>
      </c>
      <c r="C99">
        <v>1</v>
      </c>
      <c r="D99">
        <v>1</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row>
    <row r="100" spans="1:59" ht="15" x14ac:dyDescent="0.25">
      <c r="A100" s="147"/>
      <c r="B100">
        <v>1</v>
      </c>
      <c r="C100">
        <v>1</v>
      </c>
      <c r="D100">
        <v>1</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row>
    <row r="101" spans="1:59" ht="15" x14ac:dyDescent="0.25">
      <c r="A101" s="147"/>
      <c r="B101">
        <v>1</v>
      </c>
      <c r="C101">
        <v>1</v>
      </c>
      <c r="D101">
        <v>1</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row>
    <row r="102" spans="1:59" ht="15" x14ac:dyDescent="0.25">
      <c r="A102" s="147"/>
      <c r="B102">
        <v>1</v>
      </c>
      <c r="C102">
        <v>1</v>
      </c>
      <c r="D102">
        <v>1</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row>
    <row r="103" spans="1:59" ht="15" x14ac:dyDescent="0.25">
      <c r="A103" s="147"/>
      <c r="B103">
        <v>1</v>
      </c>
      <c r="C103">
        <v>1</v>
      </c>
      <c r="D103">
        <v>1</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row>
    <row r="104" spans="1:59" ht="15" x14ac:dyDescent="0.25">
      <c r="A104" s="147"/>
      <c r="B104">
        <v>1</v>
      </c>
      <c r="C104">
        <v>1</v>
      </c>
      <c r="D104">
        <v>1</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row>
    <row r="105" spans="1:59" ht="15" x14ac:dyDescent="0.25">
      <c r="A105" s="147"/>
      <c r="B105">
        <v>1</v>
      </c>
      <c r="C105">
        <v>1</v>
      </c>
      <c r="D105">
        <v>1</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row>
    <row r="106" spans="1:59" ht="15" x14ac:dyDescent="0.25">
      <c r="A106" s="147"/>
      <c r="B106">
        <v>1</v>
      </c>
      <c r="C106">
        <v>1</v>
      </c>
      <c r="D106">
        <v>1</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row>
    <row r="107" spans="1:59" ht="15" x14ac:dyDescent="0.25">
      <c r="A107" s="147"/>
      <c r="B107">
        <v>1</v>
      </c>
      <c r="C107">
        <v>1</v>
      </c>
      <c r="D107">
        <v>1</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row>
    <row r="108" spans="1:59" ht="15" x14ac:dyDescent="0.25">
      <c r="A108" s="147"/>
      <c r="B108">
        <v>1</v>
      </c>
      <c r="C108">
        <v>1</v>
      </c>
      <c r="D108">
        <v>1</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row>
    <row r="109" spans="1:59" ht="15" x14ac:dyDescent="0.25">
      <c r="A109" s="147"/>
      <c r="B109">
        <v>1</v>
      </c>
      <c r="C109">
        <v>1</v>
      </c>
      <c r="D109">
        <v>1</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row>
    <row r="110" spans="1:59" ht="15" x14ac:dyDescent="0.25">
      <c r="A110" s="147"/>
      <c r="B110">
        <v>1</v>
      </c>
      <c r="C110">
        <v>1</v>
      </c>
      <c r="D110">
        <v>1</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row>
    <row r="111" spans="1:59" ht="15" x14ac:dyDescent="0.25">
      <c r="A111" s="147"/>
      <c r="B111">
        <v>1</v>
      </c>
      <c r="C111">
        <v>1</v>
      </c>
      <c r="D111">
        <v>1</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row>
    <row r="112" spans="1:59" ht="15" x14ac:dyDescent="0.25">
      <c r="A112" s="147"/>
      <c r="B112">
        <v>1</v>
      </c>
      <c r="C112">
        <v>1</v>
      </c>
      <c r="D112">
        <v>1</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row>
    <row r="113" spans="1:59" ht="15" x14ac:dyDescent="0.25">
      <c r="A113" s="147"/>
      <c r="B113">
        <v>1</v>
      </c>
      <c r="C113">
        <v>1</v>
      </c>
      <c r="D113">
        <v>1</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row>
    <row r="114" spans="1:59" ht="15" x14ac:dyDescent="0.25">
      <c r="A114" s="147"/>
      <c r="B114">
        <v>1</v>
      </c>
      <c r="C114">
        <v>1</v>
      </c>
      <c r="D114">
        <v>1</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row>
    <row r="115" spans="1:59" ht="15" x14ac:dyDescent="0.25">
      <c r="A115" s="147"/>
      <c r="B115">
        <v>1</v>
      </c>
      <c r="C115">
        <v>1</v>
      </c>
      <c r="D115">
        <v>1</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row>
    <row r="116" spans="1:59" ht="15" x14ac:dyDescent="0.25">
      <c r="A116" s="147"/>
      <c r="B116">
        <v>1</v>
      </c>
      <c r="C116">
        <v>1</v>
      </c>
      <c r="D116">
        <v>1</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row>
    <row r="117" spans="1:59" ht="15" x14ac:dyDescent="0.25">
      <c r="A117" s="147"/>
      <c r="B117">
        <v>1</v>
      </c>
      <c r="C117">
        <v>1</v>
      </c>
      <c r="D117">
        <v>1</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row>
    <row r="118" spans="1:59" ht="15" x14ac:dyDescent="0.25">
      <c r="A118" s="147"/>
      <c r="B118">
        <v>1</v>
      </c>
      <c r="C118">
        <v>1</v>
      </c>
      <c r="D118">
        <v>1</v>
      </c>
      <c r="E118">
        <v>0</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row>
    <row r="119" spans="1:59" ht="15" x14ac:dyDescent="0.25">
      <c r="A119" s="147"/>
      <c r="B119">
        <v>1</v>
      </c>
      <c r="C119">
        <v>1</v>
      </c>
      <c r="D119">
        <v>1</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row>
    <row r="120" spans="1:59" ht="15" x14ac:dyDescent="0.25">
      <c r="A120" s="147"/>
      <c r="B120">
        <v>1</v>
      </c>
      <c r="C120">
        <v>1</v>
      </c>
      <c r="D120">
        <v>1</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row>
    <row r="121" spans="1:59" ht="15" x14ac:dyDescent="0.25">
      <c r="A121" s="147"/>
      <c r="B121">
        <v>1</v>
      </c>
      <c r="C121">
        <v>1</v>
      </c>
      <c r="D121">
        <v>1</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row>
    <row r="122" spans="1:59" ht="15" x14ac:dyDescent="0.25">
      <c r="A122" s="147"/>
      <c r="B122">
        <v>1</v>
      </c>
      <c r="C122">
        <v>1</v>
      </c>
      <c r="D122">
        <v>1</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row>
    <row r="123" spans="1:59" ht="15" x14ac:dyDescent="0.25">
      <c r="A123" s="147"/>
      <c r="B123">
        <v>1</v>
      </c>
      <c r="C123">
        <v>1</v>
      </c>
      <c r="D123">
        <v>1</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row>
    <row r="124" spans="1:59" ht="15" x14ac:dyDescent="0.25">
      <c r="A124" s="147"/>
      <c r="B124">
        <v>1</v>
      </c>
      <c r="C124">
        <v>1</v>
      </c>
      <c r="D124">
        <v>1</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row>
    <row r="125" spans="1:59" ht="15" x14ac:dyDescent="0.25">
      <c r="A125" s="147"/>
      <c r="B125">
        <v>1</v>
      </c>
      <c r="C125">
        <v>1</v>
      </c>
      <c r="D125">
        <v>1</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row>
    <row r="126" spans="1:59" ht="15" x14ac:dyDescent="0.25">
      <c r="A126" s="147"/>
      <c r="B126">
        <v>1</v>
      </c>
      <c r="C126">
        <v>1</v>
      </c>
      <c r="D126">
        <v>1</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row>
    <row r="127" spans="1:59" ht="15" x14ac:dyDescent="0.25">
      <c r="A127" s="147"/>
      <c r="B127">
        <v>1</v>
      </c>
      <c r="C127">
        <v>1</v>
      </c>
      <c r="D127">
        <v>1</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row>
    <row r="128" spans="1:59" ht="15" x14ac:dyDescent="0.25">
      <c r="A128" s="147"/>
      <c r="B128">
        <v>1</v>
      </c>
      <c r="C128">
        <v>1</v>
      </c>
      <c r="D128">
        <v>1</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row>
    <row r="129" spans="1:59" ht="15" x14ac:dyDescent="0.25">
      <c r="A129" s="147"/>
      <c r="B129">
        <v>1</v>
      </c>
      <c r="C129">
        <v>1</v>
      </c>
      <c r="D129">
        <v>1</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row>
    <row r="130" spans="1:59" ht="15" x14ac:dyDescent="0.25">
      <c r="A130" s="147"/>
      <c r="B130">
        <v>1</v>
      </c>
      <c r="C130">
        <v>1</v>
      </c>
      <c r="D130">
        <v>1</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row>
    <row r="131" spans="1:59" ht="15" x14ac:dyDescent="0.25">
      <c r="A131" s="147"/>
      <c r="B131">
        <v>1</v>
      </c>
      <c r="C131">
        <v>1</v>
      </c>
      <c r="D131">
        <v>1</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row>
    <row r="132" spans="1:59" ht="15" x14ac:dyDescent="0.25">
      <c r="A132" s="147"/>
      <c r="B132">
        <v>1</v>
      </c>
      <c r="C132">
        <v>1</v>
      </c>
      <c r="D132">
        <v>1</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row>
    <row r="133" spans="1:59" ht="15" x14ac:dyDescent="0.25">
      <c r="A133" s="147"/>
      <c r="B133">
        <v>1</v>
      </c>
      <c r="C133">
        <v>1</v>
      </c>
      <c r="D133">
        <v>1</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row>
    <row r="134" spans="1:59" ht="15" x14ac:dyDescent="0.25">
      <c r="A134" s="147"/>
      <c r="B134">
        <v>1</v>
      </c>
      <c r="C134">
        <v>1</v>
      </c>
      <c r="D134">
        <v>1</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row>
    <row r="135" spans="1:59" ht="15" x14ac:dyDescent="0.25">
      <c r="A135" s="147"/>
      <c r="B135">
        <v>1</v>
      </c>
      <c r="C135">
        <v>1</v>
      </c>
      <c r="D135">
        <v>1</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row>
    <row r="136" spans="1:59" ht="15" x14ac:dyDescent="0.25">
      <c r="A136" s="147"/>
      <c r="B136">
        <v>1</v>
      </c>
      <c r="C136">
        <v>1</v>
      </c>
      <c r="D136">
        <v>1</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row>
    <row r="137" spans="1:59" ht="15" x14ac:dyDescent="0.25">
      <c r="A137" s="147"/>
      <c r="B137">
        <v>1</v>
      </c>
      <c r="C137">
        <v>1</v>
      </c>
      <c r="D137">
        <v>1</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row>
    <row r="138" spans="1:59" ht="15" x14ac:dyDescent="0.25">
      <c r="A138" s="147"/>
      <c r="B138">
        <v>1</v>
      </c>
      <c r="C138">
        <v>1</v>
      </c>
      <c r="D138">
        <v>1</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row>
    <row r="139" spans="1:59" ht="15" x14ac:dyDescent="0.25">
      <c r="A139" s="147"/>
      <c r="B139">
        <v>1</v>
      </c>
      <c r="C139">
        <v>1</v>
      </c>
      <c r="D139">
        <v>1</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row>
    <row r="140" spans="1:59" ht="15" x14ac:dyDescent="0.25">
      <c r="A140" s="147"/>
      <c r="B140">
        <v>1</v>
      </c>
      <c r="C140">
        <v>1</v>
      </c>
      <c r="D140">
        <v>1</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row>
    <row r="141" spans="1:59" ht="15" x14ac:dyDescent="0.25">
      <c r="A141" s="147"/>
      <c r="B141">
        <v>1</v>
      </c>
      <c r="C141">
        <v>1</v>
      </c>
      <c r="D141">
        <v>1</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row>
    <row r="142" spans="1:59" ht="15" x14ac:dyDescent="0.25">
      <c r="A142" s="147"/>
      <c r="B142">
        <v>1</v>
      </c>
      <c r="C142">
        <v>1</v>
      </c>
      <c r="D142">
        <v>1</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row>
    <row r="143" spans="1:59" ht="15" x14ac:dyDescent="0.25">
      <c r="A143" s="147"/>
      <c r="B143">
        <v>1</v>
      </c>
      <c r="C143">
        <v>1</v>
      </c>
      <c r="D143">
        <v>1</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row>
    <row r="144" spans="1:59" ht="15" x14ac:dyDescent="0.25">
      <c r="A144" s="147"/>
      <c r="B144">
        <v>1</v>
      </c>
      <c r="C144">
        <v>1</v>
      </c>
      <c r="D144">
        <v>1</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row>
    <row r="145" spans="1:59" ht="15" x14ac:dyDescent="0.25">
      <c r="A145" s="147"/>
      <c r="B145">
        <v>1</v>
      </c>
      <c r="C145">
        <v>1</v>
      </c>
      <c r="D145">
        <v>1</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row>
    <row r="146" spans="1:59" ht="15" x14ac:dyDescent="0.25">
      <c r="A146" s="147"/>
      <c r="B146">
        <v>1</v>
      </c>
      <c r="C146">
        <v>1</v>
      </c>
      <c r="D146">
        <v>1</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row>
    <row r="147" spans="1:59" ht="15" x14ac:dyDescent="0.25">
      <c r="A147" s="147"/>
      <c r="B147">
        <v>1</v>
      </c>
      <c r="C147">
        <v>1</v>
      </c>
      <c r="D147">
        <v>1</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row>
    <row r="148" spans="1:59" ht="15" x14ac:dyDescent="0.25">
      <c r="A148" s="147"/>
      <c r="B148">
        <v>1</v>
      </c>
      <c r="C148">
        <v>1</v>
      </c>
      <c r="D148">
        <v>1</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row>
    <row r="149" spans="1:59" ht="15" x14ac:dyDescent="0.25">
      <c r="A149" s="147"/>
      <c r="B149">
        <v>1</v>
      </c>
      <c r="C149">
        <v>1</v>
      </c>
      <c r="D149">
        <v>1</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row>
    <row r="150" spans="1:59" ht="15" x14ac:dyDescent="0.25">
      <c r="A150" s="147"/>
      <c r="B150">
        <v>1</v>
      </c>
      <c r="C150">
        <v>1</v>
      </c>
      <c r="D150">
        <v>1</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row>
    <row r="151" spans="1:59" ht="15" x14ac:dyDescent="0.25">
      <c r="A151" s="147"/>
      <c r="B151">
        <v>1</v>
      </c>
      <c r="C151">
        <v>1</v>
      </c>
      <c r="D151">
        <v>1</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row>
    <row r="152" spans="1:59" ht="15" x14ac:dyDescent="0.25">
      <c r="A152" s="147"/>
      <c r="B152">
        <v>1</v>
      </c>
      <c r="C152">
        <v>1</v>
      </c>
      <c r="D152">
        <v>1</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row>
    <row r="153" spans="1:59" ht="15" x14ac:dyDescent="0.25">
      <c r="A153" s="147"/>
      <c r="B153">
        <v>1</v>
      </c>
      <c r="C153">
        <v>1</v>
      </c>
      <c r="D153">
        <v>1</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row>
    <row r="154" spans="1:59" ht="15" x14ac:dyDescent="0.25">
      <c r="A154" s="147"/>
      <c r="B154">
        <v>1</v>
      </c>
      <c r="C154">
        <v>1</v>
      </c>
      <c r="D154">
        <v>1</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row>
    <row r="155" spans="1:59" ht="15" x14ac:dyDescent="0.25">
      <c r="A155" s="147"/>
      <c r="B155">
        <v>1</v>
      </c>
      <c r="C155">
        <v>1</v>
      </c>
      <c r="D155">
        <v>1</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row>
    <row r="156" spans="1:59" ht="15" x14ac:dyDescent="0.25">
      <c r="A156" s="147"/>
      <c r="B156">
        <v>1</v>
      </c>
      <c r="C156">
        <v>1</v>
      </c>
      <c r="D156">
        <v>1</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row>
    <row r="157" spans="1:59" ht="15" x14ac:dyDescent="0.25">
      <c r="A157" s="147"/>
      <c r="B157">
        <v>1</v>
      </c>
      <c r="C157">
        <v>1</v>
      </c>
      <c r="D157">
        <v>1</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row>
    <row r="158" spans="1:59" ht="15" x14ac:dyDescent="0.25">
      <c r="A158" s="147"/>
      <c r="B158">
        <v>1</v>
      </c>
      <c r="C158">
        <v>1</v>
      </c>
      <c r="D158">
        <v>1</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row>
    <row r="159" spans="1:59" ht="15" x14ac:dyDescent="0.25">
      <c r="A159" s="147"/>
      <c r="B159">
        <v>1</v>
      </c>
      <c r="C159">
        <v>1</v>
      </c>
      <c r="D159">
        <v>1</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row>
    <row r="160" spans="1:59" ht="15" x14ac:dyDescent="0.25">
      <c r="A160" s="147"/>
      <c r="B160">
        <v>1</v>
      </c>
      <c r="C160">
        <v>1</v>
      </c>
      <c r="D160">
        <v>1</v>
      </c>
      <c r="E160">
        <v>0</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row>
    <row r="161" spans="1:59" ht="15" x14ac:dyDescent="0.25">
      <c r="A161" s="147"/>
      <c r="B161">
        <v>1</v>
      </c>
      <c r="C161">
        <v>1</v>
      </c>
      <c r="D161">
        <v>1</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row>
    <row r="162" spans="1:59" ht="15" x14ac:dyDescent="0.25">
      <c r="A162" s="147"/>
      <c r="B162">
        <v>1</v>
      </c>
      <c r="C162">
        <v>1</v>
      </c>
      <c r="D162">
        <v>1</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row>
    <row r="163" spans="1:59" ht="15" x14ac:dyDescent="0.25">
      <c r="A163" s="147"/>
      <c r="B163">
        <v>1</v>
      </c>
      <c r="C163">
        <v>1</v>
      </c>
      <c r="D163">
        <v>1</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row>
    <row r="164" spans="1:59" ht="15" x14ac:dyDescent="0.25">
      <c r="A164" s="147"/>
      <c r="B164">
        <v>1</v>
      </c>
      <c r="C164">
        <v>1</v>
      </c>
      <c r="D164">
        <v>1</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row>
    <row r="165" spans="1:59" ht="15" x14ac:dyDescent="0.25">
      <c r="A165" s="147"/>
      <c r="B165">
        <v>1</v>
      </c>
      <c r="C165">
        <v>1</v>
      </c>
      <c r="D165">
        <v>1</v>
      </c>
      <c r="E165">
        <v>0</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row>
    <row r="166" spans="1:59" ht="15" x14ac:dyDescent="0.25">
      <c r="A166" s="147"/>
      <c r="B166">
        <v>1</v>
      </c>
      <c r="C166">
        <v>1</v>
      </c>
      <c r="D166">
        <v>1</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row>
    <row r="167" spans="1:59" ht="15" x14ac:dyDescent="0.25">
      <c r="A167" s="147"/>
      <c r="B167">
        <v>1</v>
      </c>
      <c r="C167">
        <v>1</v>
      </c>
      <c r="D167">
        <v>1</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row>
    <row r="168" spans="1:59" ht="15" x14ac:dyDescent="0.25">
      <c r="A168" s="147"/>
      <c r="B168">
        <v>1</v>
      </c>
      <c r="C168">
        <v>1</v>
      </c>
      <c r="D168">
        <v>1</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row>
    <row r="169" spans="1:59" ht="15" x14ac:dyDescent="0.25">
      <c r="A169" s="147"/>
      <c r="B169">
        <v>1</v>
      </c>
      <c r="C169">
        <v>1</v>
      </c>
      <c r="D169">
        <v>1</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row>
    <row r="170" spans="1:59" ht="15" x14ac:dyDescent="0.25">
      <c r="A170" s="147"/>
      <c r="B170">
        <v>1</v>
      </c>
      <c r="C170">
        <v>1</v>
      </c>
      <c r="D170">
        <v>1</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row>
    <row r="171" spans="1:59" ht="15" x14ac:dyDescent="0.25">
      <c r="A171" s="147"/>
      <c r="B171">
        <v>1</v>
      </c>
      <c r="C171">
        <v>1</v>
      </c>
      <c r="D171">
        <v>1</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row>
    <row r="172" spans="1:59" ht="15" x14ac:dyDescent="0.25">
      <c r="A172" s="147"/>
      <c r="B172">
        <v>1</v>
      </c>
      <c r="C172">
        <v>1</v>
      </c>
      <c r="D172">
        <v>1</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row>
    <row r="173" spans="1:59" ht="15" x14ac:dyDescent="0.25">
      <c r="A173" s="147"/>
      <c r="B173">
        <v>1</v>
      </c>
      <c r="C173">
        <v>1</v>
      </c>
      <c r="D173">
        <v>1</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row>
    <row r="174" spans="1:59" ht="15" x14ac:dyDescent="0.25">
      <c r="A174" s="147"/>
      <c r="B174">
        <v>1</v>
      </c>
      <c r="C174">
        <v>1</v>
      </c>
      <c r="D174">
        <v>1</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row>
    <row r="175" spans="1:59" ht="15" x14ac:dyDescent="0.25">
      <c r="A175" s="147"/>
      <c r="B175">
        <v>1</v>
      </c>
      <c r="C175">
        <v>1</v>
      </c>
      <c r="D175">
        <v>1</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row>
    <row r="176" spans="1:59" ht="15" x14ac:dyDescent="0.25">
      <c r="A176" s="147"/>
      <c r="B176">
        <v>1</v>
      </c>
      <c r="C176">
        <v>1</v>
      </c>
      <c r="D176">
        <v>1</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row>
    <row r="177" spans="1:59" ht="15" x14ac:dyDescent="0.25">
      <c r="A177" s="147"/>
      <c r="B177">
        <v>1</v>
      </c>
      <c r="C177">
        <v>1</v>
      </c>
      <c r="D177">
        <v>1</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row>
    <row r="178" spans="1:59" ht="15" x14ac:dyDescent="0.25">
      <c r="A178" s="147"/>
      <c r="B178">
        <v>1</v>
      </c>
      <c r="C178">
        <v>1</v>
      </c>
      <c r="D178">
        <v>1</v>
      </c>
      <c r="E178">
        <v>0</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row>
    <row r="179" spans="1:59" ht="15" x14ac:dyDescent="0.25">
      <c r="A179" s="147"/>
      <c r="B179">
        <v>1</v>
      </c>
      <c r="C179">
        <v>1</v>
      </c>
      <c r="D179">
        <v>1</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row>
    <row r="180" spans="1:59" ht="15" x14ac:dyDescent="0.25">
      <c r="A180" s="147"/>
      <c r="B180">
        <v>1</v>
      </c>
      <c r="C180">
        <v>1</v>
      </c>
      <c r="D180">
        <v>1</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row>
    <row r="181" spans="1:59" ht="15" x14ac:dyDescent="0.25">
      <c r="A181" s="147"/>
      <c r="B181">
        <v>1</v>
      </c>
      <c r="C181">
        <v>1</v>
      </c>
      <c r="D181">
        <v>1</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row>
    <row r="182" spans="1:59" ht="15" x14ac:dyDescent="0.25">
      <c r="A182" s="147"/>
      <c r="B182">
        <v>1</v>
      </c>
      <c r="C182">
        <v>1</v>
      </c>
      <c r="D182">
        <v>1</v>
      </c>
      <c r="E182">
        <v>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row>
    <row r="183" spans="1:59" ht="15" x14ac:dyDescent="0.25">
      <c r="A183" s="147"/>
      <c r="B183">
        <v>1</v>
      </c>
      <c r="C183">
        <v>1</v>
      </c>
      <c r="D183">
        <v>1</v>
      </c>
      <c r="E183">
        <v>0</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row>
    <row r="184" spans="1:59" ht="15" x14ac:dyDescent="0.25">
      <c r="A184" s="147"/>
      <c r="B184">
        <v>1</v>
      </c>
      <c r="C184">
        <v>1</v>
      </c>
      <c r="D184">
        <v>1</v>
      </c>
      <c r="E184">
        <v>0</v>
      </c>
      <c r="F184">
        <v>0</v>
      </c>
      <c r="G184">
        <v>0</v>
      </c>
      <c r="H184">
        <v>0</v>
      </c>
      <c r="I184">
        <v>0</v>
      </c>
      <c r="J184">
        <v>0</v>
      </c>
      <c r="K184">
        <v>0</v>
      </c>
      <c r="L184">
        <v>0</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row>
    <row r="185" spans="1:59" ht="15" x14ac:dyDescent="0.25">
      <c r="A185" s="147"/>
      <c r="B185">
        <v>1</v>
      </c>
      <c r="C185">
        <v>1</v>
      </c>
      <c r="D185">
        <v>1</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row>
    <row r="186" spans="1:59" ht="15" x14ac:dyDescent="0.25">
      <c r="A186" s="147"/>
      <c r="B186">
        <v>1</v>
      </c>
      <c r="C186">
        <v>1</v>
      </c>
      <c r="D186">
        <v>1</v>
      </c>
      <c r="E186">
        <v>0</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row>
    <row r="187" spans="1:59" ht="15" x14ac:dyDescent="0.25">
      <c r="A187" s="147"/>
      <c r="B187">
        <v>1</v>
      </c>
      <c r="C187">
        <v>1</v>
      </c>
      <c r="D187">
        <v>1</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row>
    <row r="188" spans="1:59" ht="15" x14ac:dyDescent="0.25">
      <c r="A188" s="147"/>
      <c r="B188">
        <v>1</v>
      </c>
      <c r="C188">
        <v>1</v>
      </c>
      <c r="D188">
        <v>1</v>
      </c>
      <c r="E188">
        <v>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row>
    <row r="189" spans="1:59" ht="15" x14ac:dyDescent="0.25">
      <c r="A189" s="147"/>
      <c r="B189">
        <v>1</v>
      </c>
      <c r="C189">
        <v>1</v>
      </c>
      <c r="D189">
        <v>1</v>
      </c>
      <c r="E189">
        <v>0</v>
      </c>
      <c r="F189">
        <v>0</v>
      </c>
      <c r="G189">
        <v>0</v>
      </c>
      <c r="H189">
        <v>0</v>
      </c>
      <c r="I189">
        <v>0</v>
      </c>
      <c r="J189">
        <v>0</v>
      </c>
      <c r="K189">
        <v>0</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row>
    <row r="190" spans="1:59" ht="15" x14ac:dyDescent="0.25">
      <c r="A190" s="147"/>
      <c r="B190">
        <v>1</v>
      </c>
      <c r="C190">
        <v>1</v>
      </c>
      <c r="D190">
        <v>1</v>
      </c>
      <c r="E190">
        <v>0</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row>
    <row r="191" spans="1:59" ht="15" x14ac:dyDescent="0.25">
      <c r="A191" s="147"/>
      <c r="B191">
        <v>1</v>
      </c>
      <c r="C191">
        <v>1</v>
      </c>
      <c r="D191">
        <v>1</v>
      </c>
      <c r="E191">
        <v>0</v>
      </c>
      <c r="F191">
        <v>0</v>
      </c>
      <c r="G191">
        <v>0</v>
      </c>
      <c r="H191">
        <v>0</v>
      </c>
      <c r="I191">
        <v>0</v>
      </c>
      <c r="J191">
        <v>0</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row>
    <row r="192" spans="1:59" ht="15" x14ac:dyDescent="0.25">
      <c r="A192" s="147"/>
      <c r="B192">
        <v>1</v>
      </c>
      <c r="C192">
        <v>1</v>
      </c>
      <c r="D192">
        <v>1</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row>
    <row r="193" spans="1:59" ht="15" x14ac:dyDescent="0.25">
      <c r="A193" s="147"/>
      <c r="B193">
        <v>1</v>
      </c>
      <c r="C193">
        <v>1</v>
      </c>
      <c r="D193">
        <v>1</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row>
    <row r="194" spans="1:59" ht="15" x14ac:dyDescent="0.25">
      <c r="A194" s="147"/>
      <c r="B194">
        <v>1</v>
      </c>
      <c r="C194">
        <v>1</v>
      </c>
      <c r="D194">
        <v>1</v>
      </c>
      <c r="E194">
        <v>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2:AH9"/>
  <sheetViews>
    <sheetView topLeftCell="G1" workbookViewId="0">
      <selection activeCell="AC20" sqref="AC20"/>
    </sheetView>
  </sheetViews>
  <sheetFormatPr defaultRowHeight="15" x14ac:dyDescent="0.25"/>
  <cols>
    <col min="1" max="1" width="10.5703125" bestFit="1" customWidth="1"/>
  </cols>
  <sheetData>
    <row r="2" spans="1:34" x14ac:dyDescent="0.25">
      <c r="A2" s="185" t="s">
        <v>190</v>
      </c>
      <c r="B2" t="s">
        <v>45</v>
      </c>
      <c r="C2" t="s">
        <v>46</v>
      </c>
      <c r="D2" t="s">
        <v>47</v>
      </c>
      <c r="E2">
        <v>1991</v>
      </c>
      <c r="F2">
        <v>1992</v>
      </c>
      <c r="G2">
        <v>1993</v>
      </c>
      <c r="H2">
        <v>1994</v>
      </c>
      <c r="I2">
        <v>1995</v>
      </c>
      <c r="J2">
        <v>1996</v>
      </c>
      <c r="K2">
        <v>1997</v>
      </c>
      <c r="L2">
        <v>1998</v>
      </c>
      <c r="M2">
        <v>1999</v>
      </c>
      <c r="N2">
        <v>2000</v>
      </c>
      <c r="O2">
        <v>2001</v>
      </c>
      <c r="P2">
        <v>2002</v>
      </c>
      <c r="Q2">
        <v>2003</v>
      </c>
      <c r="R2">
        <v>2004</v>
      </c>
      <c r="S2">
        <v>2005</v>
      </c>
      <c r="T2">
        <v>2006</v>
      </c>
      <c r="U2">
        <v>2007</v>
      </c>
      <c r="V2">
        <v>2008</v>
      </c>
      <c r="W2">
        <v>2009</v>
      </c>
      <c r="X2">
        <v>2010</v>
      </c>
      <c r="Y2">
        <v>2011</v>
      </c>
      <c r="Z2">
        <v>2012</v>
      </c>
      <c r="AA2">
        <v>2013</v>
      </c>
      <c r="AB2">
        <v>2014</v>
      </c>
      <c r="AC2">
        <v>2015</v>
      </c>
      <c r="AD2">
        <v>2016</v>
      </c>
      <c r="AE2">
        <v>2017</v>
      </c>
      <c r="AF2">
        <v>2018</v>
      </c>
      <c r="AG2">
        <v>2019</v>
      </c>
      <c r="AH2">
        <v>2020</v>
      </c>
    </row>
    <row r="3" spans="1:34" x14ac:dyDescent="0.25">
      <c r="B3" t="s">
        <v>63</v>
      </c>
      <c r="C3" t="s">
        <v>64</v>
      </c>
      <c r="D3" t="s">
        <v>65</v>
      </c>
      <c r="E3" t="s">
        <v>66</v>
      </c>
      <c r="F3" t="s">
        <v>67</v>
      </c>
      <c r="G3" t="s">
        <v>68</v>
      </c>
      <c r="H3" t="s">
        <v>69</v>
      </c>
      <c r="I3" t="s">
        <v>70</v>
      </c>
      <c r="J3" t="s">
        <v>71</v>
      </c>
      <c r="K3" t="s">
        <v>72</v>
      </c>
      <c r="L3" t="s">
        <v>73</v>
      </c>
      <c r="M3" t="s">
        <v>74</v>
      </c>
      <c r="N3" t="s">
        <v>75</v>
      </c>
      <c r="O3" t="s">
        <v>76</v>
      </c>
      <c r="P3" t="s">
        <v>77</v>
      </c>
      <c r="Q3" t="s">
        <v>78</v>
      </c>
      <c r="R3" t="s">
        <v>79</v>
      </c>
      <c r="S3" t="s">
        <v>80</v>
      </c>
      <c r="T3" t="s">
        <v>81</v>
      </c>
      <c r="U3" t="s">
        <v>82</v>
      </c>
      <c r="V3" t="s">
        <v>83</v>
      </c>
      <c r="W3" t="s">
        <v>84</v>
      </c>
      <c r="X3" t="s">
        <v>85</v>
      </c>
      <c r="Y3" t="s">
        <v>86</v>
      </c>
      <c r="Z3" t="s">
        <v>87</v>
      </c>
      <c r="AA3" t="s">
        <v>88</v>
      </c>
      <c r="AB3" t="s">
        <v>89</v>
      </c>
      <c r="AC3" t="s">
        <v>90</v>
      </c>
      <c r="AD3" t="s">
        <v>91</v>
      </c>
      <c r="AE3" t="s">
        <v>92</v>
      </c>
      <c r="AF3" t="s">
        <v>93</v>
      </c>
      <c r="AG3" t="s">
        <v>94</v>
      </c>
      <c r="AH3" t="s">
        <v>95</v>
      </c>
    </row>
    <row r="4" spans="1:34" x14ac:dyDescent="0.25">
      <c r="A4" s="186">
        <f>DATE(YEAR(DONOTCHANGE!A4),1,1)</f>
        <v>45292</v>
      </c>
      <c r="B4">
        <v>3</v>
      </c>
      <c r="C4">
        <v>3</v>
      </c>
      <c r="D4">
        <v>3</v>
      </c>
      <c r="E4">
        <v>1</v>
      </c>
      <c r="F4">
        <v>1</v>
      </c>
      <c r="G4">
        <v>4</v>
      </c>
      <c r="H4">
        <v>1</v>
      </c>
      <c r="I4">
        <v>5</v>
      </c>
      <c r="J4">
        <v>5</v>
      </c>
      <c r="K4">
        <v>5</v>
      </c>
      <c r="L4">
        <v>5</v>
      </c>
      <c r="M4">
        <v>5</v>
      </c>
      <c r="N4">
        <v>4</v>
      </c>
      <c r="O4">
        <v>2</v>
      </c>
      <c r="P4">
        <v>2</v>
      </c>
      <c r="Q4">
        <v>4</v>
      </c>
      <c r="R4">
        <v>3</v>
      </c>
      <c r="S4">
        <v>4</v>
      </c>
      <c r="T4">
        <v>5</v>
      </c>
      <c r="U4">
        <v>2</v>
      </c>
      <c r="V4">
        <v>1</v>
      </c>
      <c r="W4">
        <v>2</v>
      </c>
      <c r="X4">
        <v>3</v>
      </c>
      <c r="Y4">
        <v>5</v>
      </c>
      <c r="Z4">
        <v>3</v>
      </c>
      <c r="AA4">
        <v>2</v>
      </c>
      <c r="AB4">
        <v>1</v>
      </c>
      <c r="AC4">
        <v>1</v>
      </c>
      <c r="AD4">
        <v>3</v>
      </c>
      <c r="AE4">
        <v>5</v>
      </c>
      <c r="AF4">
        <v>3</v>
      </c>
      <c r="AG4">
        <v>5</v>
      </c>
      <c r="AH4">
        <v>2</v>
      </c>
    </row>
    <row r="5" spans="1:34" x14ac:dyDescent="0.25">
      <c r="A5" s="186">
        <f>DATE(YEAR(A4)+1,1,1)</f>
        <v>45658</v>
      </c>
      <c r="B5">
        <v>3</v>
      </c>
      <c r="C5">
        <v>3</v>
      </c>
      <c r="D5">
        <v>3</v>
      </c>
      <c r="E5">
        <v>1</v>
      </c>
      <c r="F5">
        <v>4</v>
      </c>
      <c r="G5">
        <v>1</v>
      </c>
      <c r="H5">
        <v>5</v>
      </c>
      <c r="I5">
        <v>5</v>
      </c>
      <c r="J5">
        <v>5</v>
      </c>
      <c r="K5">
        <v>5</v>
      </c>
      <c r="L5">
        <v>5</v>
      </c>
      <c r="M5">
        <v>4</v>
      </c>
      <c r="N5">
        <v>2</v>
      </c>
      <c r="O5">
        <v>2</v>
      </c>
      <c r="P5">
        <v>4</v>
      </c>
      <c r="Q5">
        <v>3</v>
      </c>
      <c r="R5">
        <v>4</v>
      </c>
      <c r="S5">
        <v>5</v>
      </c>
      <c r="T5">
        <v>2</v>
      </c>
      <c r="U5">
        <v>1</v>
      </c>
      <c r="V5">
        <v>2</v>
      </c>
      <c r="W5">
        <v>3</v>
      </c>
      <c r="X5">
        <v>5</v>
      </c>
      <c r="Y5">
        <v>3</v>
      </c>
      <c r="Z5">
        <v>2</v>
      </c>
      <c r="AA5">
        <v>1</v>
      </c>
      <c r="AB5">
        <v>1</v>
      </c>
      <c r="AC5">
        <v>3</v>
      </c>
      <c r="AD5">
        <v>5</v>
      </c>
      <c r="AE5">
        <v>3</v>
      </c>
      <c r="AF5">
        <v>5</v>
      </c>
      <c r="AG5">
        <v>2</v>
      </c>
      <c r="AH5">
        <v>1</v>
      </c>
    </row>
    <row r="6" spans="1:34" x14ac:dyDescent="0.25">
      <c r="A6" s="186">
        <f t="shared" ref="A6:A9" si="0">DATE(YEAR(A5)+1,1,1)</f>
        <v>46023</v>
      </c>
      <c r="B6">
        <v>3</v>
      </c>
      <c r="C6">
        <v>3</v>
      </c>
      <c r="D6">
        <v>3</v>
      </c>
      <c r="E6">
        <v>4</v>
      </c>
      <c r="F6">
        <v>1</v>
      </c>
      <c r="G6">
        <v>5</v>
      </c>
      <c r="H6">
        <v>5</v>
      </c>
      <c r="I6">
        <v>5</v>
      </c>
      <c r="J6">
        <v>5</v>
      </c>
      <c r="K6">
        <v>5</v>
      </c>
      <c r="L6">
        <v>4</v>
      </c>
      <c r="M6">
        <v>2</v>
      </c>
      <c r="N6">
        <v>2</v>
      </c>
      <c r="O6">
        <v>4</v>
      </c>
      <c r="P6">
        <v>3</v>
      </c>
      <c r="Q6">
        <v>4</v>
      </c>
      <c r="R6">
        <v>5</v>
      </c>
      <c r="S6">
        <v>2</v>
      </c>
      <c r="T6">
        <v>1</v>
      </c>
      <c r="U6">
        <v>2</v>
      </c>
      <c r="V6">
        <v>3</v>
      </c>
      <c r="W6">
        <v>5</v>
      </c>
      <c r="X6">
        <v>3</v>
      </c>
      <c r="Y6">
        <v>2</v>
      </c>
      <c r="Z6">
        <v>1</v>
      </c>
      <c r="AA6">
        <v>1</v>
      </c>
      <c r="AB6">
        <v>3</v>
      </c>
      <c r="AC6">
        <v>5</v>
      </c>
      <c r="AD6">
        <v>3</v>
      </c>
      <c r="AE6">
        <v>5</v>
      </c>
      <c r="AF6">
        <v>2</v>
      </c>
      <c r="AG6">
        <v>1</v>
      </c>
      <c r="AH6">
        <v>1</v>
      </c>
    </row>
    <row r="7" spans="1:34" x14ac:dyDescent="0.25">
      <c r="A7" s="186">
        <f t="shared" si="0"/>
        <v>46388</v>
      </c>
      <c r="B7">
        <v>3</v>
      </c>
      <c r="C7">
        <v>3</v>
      </c>
      <c r="D7">
        <v>3</v>
      </c>
      <c r="E7">
        <v>1</v>
      </c>
      <c r="F7">
        <v>5</v>
      </c>
      <c r="G7">
        <v>5</v>
      </c>
      <c r="H7">
        <v>5</v>
      </c>
      <c r="I7">
        <v>5</v>
      </c>
      <c r="J7">
        <v>5</v>
      </c>
      <c r="K7">
        <v>4</v>
      </c>
      <c r="L7">
        <v>2</v>
      </c>
      <c r="M7">
        <v>2</v>
      </c>
      <c r="N7">
        <v>4</v>
      </c>
      <c r="O7">
        <v>3</v>
      </c>
      <c r="P7">
        <v>4</v>
      </c>
      <c r="Q7">
        <v>5</v>
      </c>
      <c r="R7">
        <v>2</v>
      </c>
      <c r="S7">
        <v>1</v>
      </c>
      <c r="T7">
        <v>2</v>
      </c>
      <c r="U7">
        <v>3</v>
      </c>
      <c r="V7">
        <v>5</v>
      </c>
      <c r="W7">
        <v>3</v>
      </c>
      <c r="X7">
        <v>2</v>
      </c>
      <c r="Y7">
        <v>1</v>
      </c>
      <c r="Z7">
        <v>1</v>
      </c>
      <c r="AA7">
        <v>3</v>
      </c>
      <c r="AB7">
        <v>5</v>
      </c>
      <c r="AC7">
        <v>3</v>
      </c>
      <c r="AD7">
        <v>5</v>
      </c>
      <c r="AE7">
        <v>2</v>
      </c>
      <c r="AF7">
        <v>1</v>
      </c>
      <c r="AG7">
        <v>1</v>
      </c>
      <c r="AH7">
        <v>4</v>
      </c>
    </row>
    <row r="8" spans="1:34" x14ac:dyDescent="0.25">
      <c r="A8" s="186">
        <f t="shared" si="0"/>
        <v>46753</v>
      </c>
      <c r="B8">
        <v>3</v>
      </c>
      <c r="C8">
        <v>3</v>
      </c>
      <c r="D8">
        <v>3</v>
      </c>
      <c r="E8">
        <v>5</v>
      </c>
      <c r="F8">
        <v>5</v>
      </c>
      <c r="G8">
        <v>5</v>
      </c>
      <c r="H8">
        <v>5</v>
      </c>
      <c r="I8">
        <v>5</v>
      </c>
      <c r="J8">
        <v>4</v>
      </c>
      <c r="K8">
        <v>2</v>
      </c>
      <c r="L8">
        <v>2</v>
      </c>
      <c r="M8">
        <v>4</v>
      </c>
      <c r="N8">
        <v>3</v>
      </c>
      <c r="O8">
        <v>4</v>
      </c>
      <c r="P8">
        <v>5</v>
      </c>
      <c r="Q8">
        <v>2</v>
      </c>
      <c r="R8">
        <v>1</v>
      </c>
      <c r="S8">
        <v>2</v>
      </c>
      <c r="T8">
        <v>3</v>
      </c>
      <c r="U8">
        <v>5</v>
      </c>
      <c r="V8">
        <v>3</v>
      </c>
      <c r="W8">
        <v>2</v>
      </c>
      <c r="X8">
        <v>1</v>
      </c>
      <c r="Y8">
        <v>1</v>
      </c>
      <c r="Z8">
        <v>3</v>
      </c>
      <c r="AA8">
        <v>5</v>
      </c>
      <c r="AB8">
        <v>3</v>
      </c>
      <c r="AC8">
        <v>5</v>
      </c>
      <c r="AD8">
        <v>2</v>
      </c>
      <c r="AE8">
        <v>1</v>
      </c>
      <c r="AF8">
        <v>1</v>
      </c>
      <c r="AG8">
        <v>4</v>
      </c>
      <c r="AH8">
        <v>1</v>
      </c>
    </row>
    <row r="9" spans="1:34" x14ac:dyDescent="0.25">
      <c r="A9" s="186">
        <f t="shared" si="0"/>
        <v>47119</v>
      </c>
      <c r="B9">
        <v>3</v>
      </c>
      <c r="C9">
        <v>3</v>
      </c>
      <c r="D9">
        <v>3</v>
      </c>
      <c r="E9">
        <v>5</v>
      </c>
      <c r="F9">
        <v>5</v>
      </c>
      <c r="G9">
        <v>5</v>
      </c>
      <c r="H9">
        <v>5</v>
      </c>
      <c r="I9">
        <v>4</v>
      </c>
      <c r="J9">
        <v>2</v>
      </c>
      <c r="K9">
        <v>2</v>
      </c>
      <c r="L9">
        <v>4</v>
      </c>
      <c r="M9">
        <v>3</v>
      </c>
      <c r="N9">
        <v>4</v>
      </c>
      <c r="O9">
        <v>5</v>
      </c>
      <c r="P9">
        <v>2</v>
      </c>
      <c r="Q9">
        <v>1</v>
      </c>
      <c r="R9">
        <v>2</v>
      </c>
      <c r="S9">
        <v>3</v>
      </c>
      <c r="T9">
        <v>5</v>
      </c>
      <c r="U9">
        <v>3</v>
      </c>
      <c r="V9">
        <v>2</v>
      </c>
      <c r="W9">
        <v>1</v>
      </c>
      <c r="X9">
        <v>1</v>
      </c>
      <c r="Y9">
        <v>3</v>
      </c>
      <c r="Z9">
        <v>5</v>
      </c>
      <c r="AA9">
        <v>3</v>
      </c>
      <c r="AB9">
        <v>5</v>
      </c>
      <c r="AC9">
        <v>2</v>
      </c>
      <c r="AD9">
        <v>1</v>
      </c>
      <c r="AE9">
        <v>1</v>
      </c>
      <c r="AF9">
        <v>4</v>
      </c>
      <c r="AG9">
        <v>1</v>
      </c>
      <c r="AH9">
        <v>5</v>
      </c>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28515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109375" defaultRowHeight="12.75" customHeight="1" x14ac:dyDescent="0.25"/>
  <cols>
    <col min="1" max="36" width="9.28515625" customWidth="1"/>
    <col min="37" max="42" width="16.7109375" customWidth="1"/>
  </cols>
  <sheetData>
    <row r="1" spans="1:37" ht="15" x14ac:dyDescent="0.25">
      <c r="A1" s="80"/>
      <c r="B1" s="272"/>
      <c r="C1" s="272"/>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149" t="s">
        <v>207</v>
      </c>
      <c r="AG1" s="149" t="s">
        <v>208</v>
      </c>
      <c r="AH1" s="149" t="s">
        <v>209</v>
      </c>
      <c r="AI1" s="149" t="s">
        <v>210</v>
      </c>
      <c r="AJ1" s="149" t="s">
        <v>211</v>
      </c>
      <c r="AK1" s="149" t="s">
        <v>212</v>
      </c>
    </row>
    <row r="2" spans="1:37" ht="15" x14ac:dyDescent="0.25">
      <c r="A2" s="80"/>
      <c r="B2" s="81">
        <v>1991</v>
      </c>
      <c r="C2" s="81">
        <v>1992</v>
      </c>
      <c r="D2" s="81">
        <v>1993</v>
      </c>
      <c r="E2" s="81">
        <v>1994</v>
      </c>
      <c r="F2" s="81">
        <v>1995</v>
      </c>
      <c r="G2" s="81">
        <v>1996</v>
      </c>
      <c r="H2" s="81">
        <v>1997</v>
      </c>
      <c r="I2" s="81">
        <v>1998</v>
      </c>
      <c r="J2" s="81">
        <v>1999</v>
      </c>
      <c r="K2" s="81">
        <v>2000</v>
      </c>
      <c r="L2" s="81">
        <v>2001</v>
      </c>
      <c r="M2" s="81">
        <v>2002</v>
      </c>
      <c r="N2" s="81">
        <v>2003</v>
      </c>
      <c r="O2" s="81">
        <v>2004</v>
      </c>
      <c r="P2" s="81">
        <v>2005</v>
      </c>
      <c r="Q2" s="81">
        <v>2006</v>
      </c>
      <c r="R2" s="81">
        <v>2007</v>
      </c>
      <c r="S2" s="81">
        <v>2008</v>
      </c>
      <c r="T2" s="81">
        <v>2009</v>
      </c>
      <c r="U2" s="81">
        <v>2010</v>
      </c>
      <c r="V2" s="81">
        <v>2011</v>
      </c>
      <c r="W2" s="81">
        <v>2012</v>
      </c>
      <c r="X2" s="81">
        <v>2013</v>
      </c>
      <c r="Y2" s="81">
        <v>2014</v>
      </c>
      <c r="Z2" s="81">
        <v>2015</v>
      </c>
      <c r="AA2" s="81">
        <v>2016</v>
      </c>
      <c r="AB2" s="81">
        <v>2017</v>
      </c>
      <c r="AC2" s="81">
        <v>2018</v>
      </c>
      <c r="AD2" s="81">
        <v>2019</v>
      </c>
      <c r="AE2" s="81">
        <v>2020</v>
      </c>
      <c r="AF2" s="81">
        <v>2021</v>
      </c>
      <c r="AG2" s="81">
        <v>2022</v>
      </c>
      <c r="AH2" s="81">
        <v>2023</v>
      </c>
      <c r="AI2" s="81">
        <v>2024</v>
      </c>
      <c r="AJ2" s="81">
        <v>2025</v>
      </c>
      <c r="AK2" s="81">
        <v>2026</v>
      </c>
    </row>
    <row r="3" spans="1:37" ht="15" x14ac:dyDescent="0.25">
      <c r="A3" s="82"/>
      <c r="B3" s="83" t="s">
        <v>66</v>
      </c>
      <c r="C3" s="83" t="s">
        <v>67</v>
      </c>
      <c r="D3" s="83" t="s">
        <v>68</v>
      </c>
      <c r="E3" s="83" t="s">
        <v>69</v>
      </c>
      <c r="F3" s="83" t="s">
        <v>70</v>
      </c>
      <c r="G3" s="83" t="s">
        <v>71</v>
      </c>
      <c r="H3" s="83" t="s">
        <v>72</v>
      </c>
      <c r="I3" s="83" t="s">
        <v>73</v>
      </c>
      <c r="J3" s="83" t="s">
        <v>74</v>
      </c>
      <c r="K3" s="83" t="s">
        <v>75</v>
      </c>
      <c r="L3" s="83" t="s">
        <v>76</v>
      </c>
      <c r="M3" s="83" t="s">
        <v>77</v>
      </c>
      <c r="N3" s="83" t="s">
        <v>78</v>
      </c>
      <c r="O3" s="83" t="s">
        <v>79</v>
      </c>
      <c r="P3" s="83" t="s">
        <v>80</v>
      </c>
      <c r="Q3" s="83" t="s">
        <v>81</v>
      </c>
      <c r="R3" s="83" t="s">
        <v>82</v>
      </c>
      <c r="S3" s="83" t="s">
        <v>83</v>
      </c>
      <c r="T3" s="83" t="s">
        <v>84</v>
      </c>
      <c r="U3" s="83" t="s">
        <v>85</v>
      </c>
      <c r="V3" s="83" t="s">
        <v>86</v>
      </c>
      <c r="W3" s="83" t="s">
        <v>87</v>
      </c>
      <c r="X3" s="83" t="s">
        <v>88</v>
      </c>
      <c r="Y3" s="83" t="s">
        <v>89</v>
      </c>
      <c r="Z3" s="83" t="s">
        <v>90</v>
      </c>
      <c r="AA3" s="83" t="s">
        <v>91</v>
      </c>
      <c r="AB3" s="83" t="s">
        <v>92</v>
      </c>
      <c r="AC3" s="83" t="s">
        <v>93</v>
      </c>
      <c r="AD3" s="83" t="s">
        <v>94</v>
      </c>
      <c r="AE3" s="83" t="s">
        <v>95</v>
      </c>
      <c r="AF3" s="83"/>
      <c r="AG3" s="83"/>
      <c r="AH3" s="83"/>
      <c r="AI3" s="83"/>
      <c r="AJ3" s="83"/>
      <c r="AK3" s="83"/>
    </row>
    <row r="4" spans="1:37" ht="15" x14ac:dyDescent="0.25">
      <c r="A4" s="84" t="s">
        <v>28</v>
      </c>
      <c r="B4" s="96">
        <v>16.305914000000001</v>
      </c>
      <c r="C4" s="96">
        <v>18.317238</v>
      </c>
      <c r="D4" s="96">
        <v>101.21908400000001</v>
      </c>
      <c r="E4" s="96">
        <v>14.084605999999999</v>
      </c>
      <c r="F4" s="96">
        <v>35.531559999999999</v>
      </c>
      <c r="G4" s="96">
        <v>11.366462</v>
      </c>
      <c r="H4" s="96">
        <v>12.906422000000001</v>
      </c>
      <c r="I4">
        <v>-12.26146</v>
      </c>
      <c r="J4">
        <v>9.9685600000000001</v>
      </c>
      <c r="K4">
        <v>3.9182399999999999</v>
      </c>
      <c r="L4">
        <v>5.2524799999999994</v>
      </c>
      <c r="M4">
        <v>0.65434000000000003</v>
      </c>
      <c r="N4">
        <v>10.38495</v>
      </c>
      <c r="O4">
        <v>14.23559</v>
      </c>
      <c r="P4">
        <v>9.8203300000000002</v>
      </c>
      <c r="Q4">
        <v>24.700430000000001</v>
      </c>
      <c r="R4">
        <v>22.069479999999999</v>
      </c>
      <c r="S4">
        <v>12.57952</v>
      </c>
      <c r="T4">
        <v>19.210369999999998</v>
      </c>
      <c r="U4">
        <v>24.414390000000001</v>
      </c>
      <c r="V4">
        <v>14.356399999999999</v>
      </c>
      <c r="W4">
        <v>-5.5168900000000001</v>
      </c>
      <c r="X4">
        <v>8.7599999999999997E-2</v>
      </c>
      <c r="Y4">
        <v>10.52117</v>
      </c>
      <c r="Z4">
        <v>15.80128</v>
      </c>
      <c r="AA4">
        <v>7.4489752076703502</v>
      </c>
      <c r="AB4">
        <v>19.8163140489265</v>
      </c>
      <c r="AC4">
        <v>0.31217231431502396</v>
      </c>
      <c r="AD4">
        <v>11.158060331372901</v>
      </c>
      <c r="AE4">
        <v>7.7495685923312703</v>
      </c>
      <c r="AF4" s="96">
        <v>16.305914000000001</v>
      </c>
      <c r="AG4" s="96">
        <v>18.317238</v>
      </c>
      <c r="AH4" s="96">
        <v>101.21908400000001</v>
      </c>
      <c r="AI4" s="96">
        <v>14.084605999999999</v>
      </c>
      <c r="AJ4" s="96">
        <v>35.531559999999999</v>
      </c>
      <c r="AK4" s="96">
        <v>11.366462</v>
      </c>
    </row>
    <row r="5" spans="1:37" ht="15" x14ac:dyDescent="0.25">
      <c r="A5" s="84" t="s">
        <v>29</v>
      </c>
      <c r="B5" s="96">
        <v>19.425978000000001</v>
      </c>
      <c r="C5" s="96">
        <v>27.521836</v>
      </c>
      <c r="D5" s="96">
        <v>75.754664000000005</v>
      </c>
      <c r="E5" s="96">
        <v>14.718234000000001</v>
      </c>
      <c r="F5" s="96">
        <v>33.481140000000003</v>
      </c>
      <c r="G5" s="96">
        <v>10.668854</v>
      </c>
      <c r="H5" s="96">
        <v>-2.5262600000000002</v>
      </c>
      <c r="I5">
        <v>-10.192350000000001</v>
      </c>
      <c r="J5">
        <v>6.2821099999999994</v>
      </c>
      <c r="K5">
        <v>3.13246</v>
      </c>
      <c r="L5">
        <v>4.1601400000000002</v>
      </c>
      <c r="M5">
        <v>2.8380700000000001</v>
      </c>
      <c r="N5">
        <v>9.7490100000000002</v>
      </c>
      <c r="O5">
        <v>16.001570000000001</v>
      </c>
      <c r="P5">
        <v>9.5720700000000001</v>
      </c>
      <c r="Q5">
        <v>21.740169999999999</v>
      </c>
      <c r="R5">
        <v>14.98456</v>
      </c>
      <c r="S5">
        <v>10.01197</v>
      </c>
      <c r="T5">
        <v>10.48507</v>
      </c>
      <c r="U5">
        <v>13.671299999999999</v>
      </c>
      <c r="V5">
        <v>11.7835</v>
      </c>
      <c r="W5">
        <v>1.5763499999999999</v>
      </c>
      <c r="X5">
        <v>-4.5615100000000002</v>
      </c>
      <c r="Y5">
        <v>4.3772399999999996</v>
      </c>
      <c r="Z5">
        <v>6.30464</v>
      </c>
      <c r="AA5">
        <v>4.0539722308107295</v>
      </c>
      <c r="AB5">
        <v>9.3226595036040596</v>
      </c>
      <c r="AC5">
        <v>19.796036777389201</v>
      </c>
      <c r="AD5">
        <v>11.065682646744701</v>
      </c>
      <c r="AE5">
        <v>11.6148235514056</v>
      </c>
      <c r="AF5" s="96">
        <v>19.425978000000001</v>
      </c>
      <c r="AG5" s="96">
        <v>27.521836</v>
      </c>
      <c r="AH5" s="96">
        <v>75.754664000000005</v>
      </c>
      <c r="AI5" s="96">
        <v>14.718234000000001</v>
      </c>
      <c r="AJ5" s="96">
        <v>33.481140000000003</v>
      </c>
      <c r="AK5" s="96">
        <v>10.668854</v>
      </c>
    </row>
    <row r="6" spans="1:37" ht="15" x14ac:dyDescent="0.25">
      <c r="A6" s="84" t="s">
        <v>30</v>
      </c>
      <c r="B6" s="96">
        <v>26.794340000000005</v>
      </c>
      <c r="C6" s="96">
        <v>39.915998000000002</v>
      </c>
      <c r="D6" s="96">
        <v>66.375816</v>
      </c>
      <c r="E6" s="96">
        <v>17.63081</v>
      </c>
      <c r="F6" s="96">
        <v>62.605969999999999</v>
      </c>
      <c r="G6" s="96">
        <v>-10.494788</v>
      </c>
      <c r="H6" s="96">
        <v>-5.3588699999999996</v>
      </c>
      <c r="I6">
        <v>-15.49112</v>
      </c>
      <c r="J6">
        <v>36.322969999999998</v>
      </c>
      <c r="K6">
        <v>9.210090000000001</v>
      </c>
      <c r="L6">
        <v>5.7764899999999999</v>
      </c>
      <c r="M6">
        <v>9.2872199999999996</v>
      </c>
      <c r="N6">
        <v>8.1139899999999994</v>
      </c>
      <c r="O6">
        <v>9.8301200000000009</v>
      </c>
      <c r="P6">
        <v>14.49926</v>
      </c>
      <c r="Q6">
        <v>12.03308</v>
      </c>
      <c r="R6">
        <v>4.5342399999999996</v>
      </c>
      <c r="S6">
        <v>19.332849999999997</v>
      </c>
      <c r="T6">
        <v>6.37479</v>
      </c>
      <c r="U6">
        <v>9.2942099999999996</v>
      </c>
      <c r="V6">
        <v>12.6425</v>
      </c>
      <c r="W6">
        <v>6.9273500000000006</v>
      </c>
      <c r="X6">
        <v>-7.20953</v>
      </c>
      <c r="Y6">
        <v>6.0791599999999999</v>
      </c>
      <c r="Z6">
        <v>6.5443199999999999</v>
      </c>
      <c r="AA6">
        <v>12.9016643799678</v>
      </c>
      <c r="AB6">
        <v>7.2940712366949301</v>
      </c>
      <c r="AC6">
        <v>35.068694212232302</v>
      </c>
      <c r="AD6">
        <v>6.2901128095215002</v>
      </c>
      <c r="AE6">
        <v>18.741606197686799</v>
      </c>
      <c r="AF6" s="96">
        <v>26.794340000000005</v>
      </c>
      <c r="AG6" s="96">
        <v>39.915998000000002</v>
      </c>
      <c r="AH6" s="96">
        <v>66.375816</v>
      </c>
      <c r="AI6" s="96">
        <v>17.63081</v>
      </c>
      <c r="AJ6" s="96">
        <v>62.605969999999999</v>
      </c>
      <c r="AK6" s="96">
        <v>-10.494788</v>
      </c>
    </row>
    <row r="7" spans="1:37" ht="15" x14ac:dyDescent="0.25">
      <c r="A7" s="84" t="s">
        <v>31</v>
      </c>
      <c r="B7" s="96">
        <v>18.399011999999999</v>
      </c>
      <c r="C7" s="96">
        <v>29.763325999999999</v>
      </c>
      <c r="D7" s="96">
        <v>41.261670000000002</v>
      </c>
      <c r="E7" s="96">
        <v>7.7661820000000006</v>
      </c>
      <c r="F7" s="96">
        <v>14.708754000000001</v>
      </c>
      <c r="G7" s="96">
        <v>23.635946000000001</v>
      </c>
      <c r="H7" s="96">
        <v>6.8406400000000005</v>
      </c>
      <c r="I7">
        <v>-2.2138499999999999</v>
      </c>
      <c r="J7">
        <v>19.547470000000001</v>
      </c>
      <c r="K7">
        <v>11.52768</v>
      </c>
      <c r="L7">
        <v>17.343669999999999</v>
      </c>
      <c r="M7">
        <v>13.49269</v>
      </c>
      <c r="N7">
        <v>4.6643299999999996</v>
      </c>
      <c r="O7">
        <v>2.3306399999999998</v>
      </c>
      <c r="P7">
        <v>9.179590000000001</v>
      </c>
      <c r="Q7">
        <v>14.534559999999999</v>
      </c>
      <c r="R7">
        <v>4.0880400000000003</v>
      </c>
      <c r="S7">
        <v>12.77216</v>
      </c>
      <c r="T7">
        <v>7.4774700000000003</v>
      </c>
      <c r="U7">
        <v>12.525</v>
      </c>
      <c r="V7">
        <v>22.5366</v>
      </c>
      <c r="W7">
        <v>5.4246600000000003</v>
      </c>
      <c r="X7">
        <v>-1.42597</v>
      </c>
      <c r="Y7">
        <v>9.8915199999999999</v>
      </c>
      <c r="Z7">
        <v>9.72743</v>
      </c>
      <c r="AA7">
        <v>15.713943386447099</v>
      </c>
      <c r="AB7">
        <v>6.6015394221493597</v>
      </c>
      <c r="AC7">
        <v>32.830230167934701</v>
      </c>
      <c r="AD7">
        <v>14.096756611570999</v>
      </c>
      <c r="AE7">
        <v>21.908179504132999</v>
      </c>
      <c r="AF7" s="96">
        <v>18.399011999999999</v>
      </c>
      <c r="AG7" s="96">
        <v>29.763325999999999</v>
      </c>
      <c r="AH7" s="96">
        <v>41.261670000000002</v>
      </c>
      <c r="AI7" s="96">
        <v>7.7661820000000006</v>
      </c>
      <c r="AJ7" s="96">
        <v>14.708754000000001</v>
      </c>
      <c r="AK7" s="96">
        <v>23.635946000000001</v>
      </c>
    </row>
    <row r="8" spans="1:37" ht="15" x14ac:dyDescent="0.25">
      <c r="A8" s="84" t="s">
        <v>32</v>
      </c>
      <c r="B8" s="96">
        <v>9.3170699999999993</v>
      </c>
      <c r="C8" s="96">
        <v>17.687328000000001</v>
      </c>
      <c r="D8" s="96">
        <v>30.256135999999998</v>
      </c>
      <c r="E8" s="96">
        <v>9.5716059999999992</v>
      </c>
      <c r="F8" s="96">
        <v>29.325434000000005</v>
      </c>
      <c r="G8" s="96">
        <v>5.5503300000000007</v>
      </c>
      <c r="H8" s="96">
        <v>8.0619300000000003</v>
      </c>
      <c r="I8">
        <v>-4.66012</v>
      </c>
      <c r="J8">
        <v>9.683209999999999</v>
      </c>
      <c r="K8">
        <v>23.337949999999999</v>
      </c>
      <c r="L8">
        <v>11.09249</v>
      </c>
      <c r="M8">
        <v>14.89179</v>
      </c>
      <c r="N8">
        <v>9.6852700000000009</v>
      </c>
      <c r="O8">
        <v>5.5847100000000003</v>
      </c>
      <c r="P8">
        <v>4.1686000000000005</v>
      </c>
      <c r="Q8">
        <v>14.016170000000001</v>
      </c>
      <c r="R8">
        <v>5.02379</v>
      </c>
      <c r="S8">
        <v>16.882990000000003</v>
      </c>
      <c r="T8">
        <v>3.9549799999999999</v>
      </c>
      <c r="U8">
        <v>10.53945</v>
      </c>
      <c r="V8">
        <v>19.5229</v>
      </c>
      <c r="W8">
        <v>4.9721899999999994</v>
      </c>
      <c r="X8">
        <v>1.2309300000000001</v>
      </c>
      <c r="Y8">
        <v>4.9847600000000005</v>
      </c>
      <c r="Z8">
        <v>9.3964200000000009</v>
      </c>
      <c r="AA8">
        <v>9.2539210713396098</v>
      </c>
      <c r="AB8">
        <v>5.5819525592733701</v>
      </c>
      <c r="AC8">
        <v>25.107575702810699</v>
      </c>
      <c r="AD8">
        <v>32.171070661818902</v>
      </c>
      <c r="AE8">
        <v>22.140587519075002</v>
      </c>
      <c r="AF8" s="96">
        <v>9.3170699999999993</v>
      </c>
      <c r="AG8" s="96">
        <v>17.687328000000001</v>
      </c>
      <c r="AH8" s="96">
        <v>30.256135999999998</v>
      </c>
      <c r="AI8" s="96">
        <v>9.5716059999999992</v>
      </c>
      <c r="AJ8" s="96">
        <v>29.325434000000005</v>
      </c>
      <c r="AK8" s="96">
        <v>5.5503300000000007</v>
      </c>
    </row>
    <row r="9" spans="1:37" ht="15" x14ac:dyDescent="0.25">
      <c r="A9" s="84" t="s">
        <v>33</v>
      </c>
      <c r="B9" s="96">
        <v>19.542680000000001</v>
      </c>
      <c r="C9" s="96">
        <v>1.2684000000000002</v>
      </c>
      <c r="D9" s="96">
        <v>4.9412060000000002</v>
      </c>
      <c r="E9" s="96">
        <v>-1.180104</v>
      </c>
      <c r="F9" s="96">
        <v>16.706314000000003</v>
      </c>
      <c r="G9" s="96">
        <v>1.3633040000000001</v>
      </c>
      <c r="H9" s="96">
        <v>-0.79383999999999999</v>
      </c>
      <c r="I9">
        <v>-23.251810000000003</v>
      </c>
      <c r="J9">
        <v>12.69872</v>
      </c>
      <c r="K9">
        <v>19.039000000000001</v>
      </c>
      <c r="L9">
        <v>6.8687700000000005</v>
      </c>
      <c r="M9">
        <v>14.246139999999999</v>
      </c>
      <c r="N9">
        <v>18.845080000000003</v>
      </c>
      <c r="O9">
        <v>7.4909099999999995</v>
      </c>
      <c r="P9">
        <v>13.8124</v>
      </c>
      <c r="Q9">
        <v>24.775919999999999</v>
      </c>
      <c r="R9">
        <v>9.7531100000000013</v>
      </c>
      <c r="S9">
        <v>18.740459999999999</v>
      </c>
      <c r="T9">
        <v>5.9942099999999998</v>
      </c>
      <c r="U9">
        <v>10.93661</v>
      </c>
      <c r="V9">
        <v>14.07673</v>
      </c>
      <c r="W9">
        <v>3.54962</v>
      </c>
      <c r="X9">
        <v>6.4226899999999993</v>
      </c>
      <c r="Y9">
        <v>10.59356</v>
      </c>
      <c r="Z9">
        <v>1.32226</v>
      </c>
      <c r="AA9">
        <v>6.9610190102487604</v>
      </c>
      <c r="AB9">
        <v>13.6235045447941</v>
      </c>
      <c r="AC9">
        <v>21.1430438016537</v>
      </c>
      <c r="AD9">
        <v>42.150180575868696</v>
      </c>
      <c r="AE9">
        <v>13.4754590082651</v>
      </c>
      <c r="AF9" s="96">
        <v>19.542680000000001</v>
      </c>
      <c r="AG9" s="96">
        <v>1.2684000000000002</v>
      </c>
      <c r="AH9" s="96">
        <v>4.9412060000000002</v>
      </c>
      <c r="AI9" s="96">
        <v>-1.180104</v>
      </c>
      <c r="AJ9" s="96">
        <v>16.706314000000003</v>
      </c>
      <c r="AK9" s="96">
        <v>1.3633040000000001</v>
      </c>
    </row>
    <row r="10" spans="1:37" ht="15" x14ac:dyDescent="0.25">
      <c r="A10" s="84" t="s">
        <v>34</v>
      </c>
      <c r="B10" s="96">
        <v>3.5028120000000005</v>
      </c>
      <c r="C10" s="96">
        <v>15.702810000000001</v>
      </c>
      <c r="D10" s="96">
        <v>2.0310160000000002</v>
      </c>
      <c r="E10" s="96">
        <v>8.0089059999999996</v>
      </c>
      <c r="F10" s="96">
        <v>20.697440000000004</v>
      </c>
      <c r="G10" s="96">
        <v>17.755964000000002</v>
      </c>
      <c r="H10" s="96">
        <v>11.63293</v>
      </c>
      <c r="I10">
        <v>-12.476629999999998</v>
      </c>
      <c r="J10">
        <v>23.625509999999998</v>
      </c>
      <c r="K10">
        <v>20.54889</v>
      </c>
      <c r="L10">
        <v>8.319090000000001</v>
      </c>
      <c r="M10">
        <v>20.105460000000001</v>
      </c>
      <c r="N10">
        <v>19.50067</v>
      </c>
      <c r="O10">
        <v>8.3446700000000007</v>
      </c>
      <c r="P10">
        <v>18.455950000000001</v>
      </c>
      <c r="Q10">
        <v>31.79073</v>
      </c>
      <c r="R10">
        <v>14.55987</v>
      </c>
      <c r="S10">
        <v>21.886839999999999</v>
      </c>
      <c r="T10">
        <v>25.583909999999999</v>
      </c>
      <c r="U10">
        <v>21.074020000000001</v>
      </c>
      <c r="V10">
        <v>18.544400000000003</v>
      </c>
      <c r="W10">
        <v>6.5901300000000003</v>
      </c>
      <c r="X10">
        <v>14.91146</v>
      </c>
      <c r="Y10">
        <v>14.38373</v>
      </c>
      <c r="Z10">
        <v>27.614090000000001</v>
      </c>
      <c r="AA10">
        <v>12.5574148766291</v>
      </c>
      <c r="AB10">
        <v>24.781192150480202</v>
      </c>
      <c r="AC10">
        <v>16.943357023537999</v>
      </c>
      <c r="AD10">
        <v>39.1588780983151</v>
      </c>
      <c r="AE10">
        <v>23.713968098447001</v>
      </c>
      <c r="AF10" s="96">
        <v>3.5028120000000005</v>
      </c>
      <c r="AG10" s="96">
        <v>15.702810000000001</v>
      </c>
      <c r="AH10" s="96">
        <v>2.0310160000000002</v>
      </c>
      <c r="AI10" s="96">
        <v>8.0089059999999996</v>
      </c>
      <c r="AJ10" s="96">
        <v>20.697440000000004</v>
      </c>
      <c r="AK10" s="96">
        <v>17.755964000000002</v>
      </c>
    </row>
    <row r="11" spans="1:37" ht="15" x14ac:dyDescent="0.25">
      <c r="A11" s="84" t="s">
        <v>35</v>
      </c>
      <c r="B11" s="96">
        <v>21.988620000000001</v>
      </c>
      <c r="C11" s="96">
        <v>28.766426000000003</v>
      </c>
      <c r="D11" s="96">
        <v>19.739957999999998</v>
      </c>
      <c r="E11" s="96">
        <v>11.451958000000001</v>
      </c>
      <c r="F11" s="96">
        <v>20.660824000000002</v>
      </c>
      <c r="G11" s="96">
        <v>13.796706</v>
      </c>
      <c r="H11" s="96">
        <v>9.7706299999999988</v>
      </c>
      <c r="I11">
        <v>7.4435000000000002</v>
      </c>
      <c r="J11">
        <v>20.504860000000001</v>
      </c>
      <c r="K11">
        <v>22.135639999999999</v>
      </c>
      <c r="L11">
        <v>5.2130799999999997</v>
      </c>
      <c r="M11">
        <v>14.802440000000001</v>
      </c>
      <c r="N11">
        <v>21.94164</v>
      </c>
      <c r="O11">
        <v>8.4181799999999996</v>
      </c>
      <c r="P11">
        <v>21.659500000000001</v>
      </c>
      <c r="Q11">
        <v>35.8294</v>
      </c>
      <c r="R11">
        <v>14.210139999999999</v>
      </c>
      <c r="S11">
        <v>24.195160000000001</v>
      </c>
      <c r="T11">
        <v>26.496269999999999</v>
      </c>
      <c r="U11">
        <v>24.024999999999999</v>
      </c>
      <c r="V11">
        <v>22.344560000000001</v>
      </c>
      <c r="W11">
        <v>9.8739599999999985</v>
      </c>
      <c r="X11">
        <v>13.84548</v>
      </c>
      <c r="Y11">
        <v>16.93469</v>
      </c>
      <c r="Z11">
        <v>14.48996</v>
      </c>
      <c r="AA11">
        <v>14.623601239406</v>
      </c>
      <c r="AB11">
        <v>29.351938843042298</v>
      </c>
      <c r="AC11">
        <v>10.6373367791084</v>
      </c>
      <c r="AD11">
        <v>32.4739838860175</v>
      </c>
      <c r="AE11">
        <v>32.289258266844001</v>
      </c>
      <c r="AF11" s="96">
        <v>21.988620000000001</v>
      </c>
      <c r="AG11" s="96">
        <v>28.766426000000003</v>
      </c>
      <c r="AH11" s="96">
        <v>19.739957999999998</v>
      </c>
      <c r="AI11" s="96">
        <v>11.451958000000001</v>
      </c>
      <c r="AJ11" s="96">
        <v>20.660824000000002</v>
      </c>
      <c r="AK11" s="96">
        <v>13.796706</v>
      </c>
    </row>
    <row r="12" spans="1:37" ht="15" x14ac:dyDescent="0.25">
      <c r="A12" s="84" t="s">
        <v>36</v>
      </c>
      <c r="B12" s="96">
        <v>21.500264000000001</v>
      </c>
      <c r="C12" s="96">
        <v>26.366382000000002</v>
      </c>
      <c r="D12" s="96">
        <v>15.737406</v>
      </c>
      <c r="E12" s="96">
        <v>14.914582000000003</v>
      </c>
      <c r="F12" s="96">
        <v>14.839589999999999</v>
      </c>
      <c r="G12" s="96">
        <v>10.647540000000001</v>
      </c>
      <c r="H12" s="96">
        <v>-6.0112700000000006</v>
      </c>
      <c r="I12">
        <v>19.914009999999998</v>
      </c>
      <c r="J12">
        <v>13.555149999999999</v>
      </c>
      <c r="K12">
        <v>15.397549999999999</v>
      </c>
      <c r="L12">
        <v>7.1036899999999994</v>
      </c>
      <c r="M12">
        <v>8.6973899999999986</v>
      </c>
      <c r="N12">
        <v>11.841569999999999</v>
      </c>
      <c r="O12">
        <v>3.6388400000000001</v>
      </c>
      <c r="P12">
        <v>18.084299999999999</v>
      </c>
      <c r="Q12">
        <v>24.926950000000001</v>
      </c>
      <c r="R12">
        <v>13.032249999999999</v>
      </c>
      <c r="S12">
        <v>14.707469999999999</v>
      </c>
      <c r="T12">
        <v>15.101129999999999</v>
      </c>
      <c r="U12">
        <v>9.3519199999999998</v>
      </c>
      <c r="V12">
        <v>35.037589999999994</v>
      </c>
      <c r="W12">
        <v>-2.8639899999999998</v>
      </c>
      <c r="X12">
        <v>6.7481800000000005</v>
      </c>
      <c r="Y12">
        <v>15.02529</v>
      </c>
      <c r="Z12">
        <v>11.451879999999999</v>
      </c>
      <c r="AA12">
        <v>13.1848636376867</v>
      </c>
      <c r="AB12">
        <v>8.3238249586783297</v>
      </c>
      <c r="AC12">
        <v>19.8346958697528</v>
      </c>
      <c r="AD12">
        <v>16.409711323636998</v>
      </c>
      <c r="AE12">
        <v>25.7866844641329</v>
      </c>
      <c r="AF12" s="96">
        <v>21.500264000000001</v>
      </c>
      <c r="AG12" s="96">
        <v>26.366382000000002</v>
      </c>
      <c r="AH12" s="96">
        <v>15.737406</v>
      </c>
      <c r="AI12" s="96">
        <v>14.914582000000003</v>
      </c>
      <c r="AJ12" s="96">
        <v>14.839589999999999</v>
      </c>
      <c r="AK12" s="96">
        <v>10.647540000000001</v>
      </c>
    </row>
    <row r="13" spans="1:37" ht="15" x14ac:dyDescent="0.25">
      <c r="A13" s="84" t="s">
        <v>37</v>
      </c>
      <c r="B13" s="96">
        <v>8.6108960000000003</v>
      </c>
      <c r="C13" s="96">
        <v>17.934583999999997</v>
      </c>
      <c r="D13" s="96">
        <v>11.836898000000001</v>
      </c>
      <c r="E13" s="96">
        <v>11.503132000000001</v>
      </c>
      <c r="F13" s="96">
        <v>12.135444000000001</v>
      </c>
      <c r="G13" s="96">
        <v>6.3876860000000004</v>
      </c>
      <c r="H13" s="96">
        <v>-7.82599</v>
      </c>
      <c r="I13">
        <v>24.362849999999998</v>
      </c>
      <c r="J13">
        <v>10.95425</v>
      </c>
      <c r="K13">
        <v>11.723360000000001</v>
      </c>
      <c r="L13">
        <v>4.6145899999999997</v>
      </c>
      <c r="M13">
        <v>6.6953500000000004</v>
      </c>
      <c r="N13">
        <v>9.5123700000000007</v>
      </c>
      <c r="O13">
        <v>-0.49925999999999998</v>
      </c>
      <c r="P13">
        <v>18.132660000000001</v>
      </c>
      <c r="Q13">
        <v>19.22006</v>
      </c>
      <c r="R13">
        <v>10.97871</v>
      </c>
      <c r="S13">
        <v>13.21185</v>
      </c>
      <c r="T13">
        <v>14.04824</v>
      </c>
      <c r="U13">
        <v>6.9533999999999994</v>
      </c>
      <c r="V13">
        <v>23.35398</v>
      </c>
      <c r="W13">
        <v>-2.8656299999999999</v>
      </c>
      <c r="X13">
        <v>2.3012199999999998</v>
      </c>
      <c r="Y13">
        <v>14.73507</v>
      </c>
      <c r="Z13">
        <v>8.505370000000001</v>
      </c>
      <c r="AA13">
        <v>9.0830627261494108</v>
      </c>
      <c r="AB13">
        <v>-6.2740460311398598</v>
      </c>
      <c r="AC13">
        <v>25.002335616926402</v>
      </c>
      <c r="AD13">
        <v>7.7553593381164196</v>
      </c>
      <c r="AE13">
        <v>26.857120247405899</v>
      </c>
      <c r="AF13" s="96">
        <v>8.6108960000000003</v>
      </c>
      <c r="AG13" s="96">
        <v>17.934583999999997</v>
      </c>
      <c r="AH13" s="96">
        <v>11.836898000000001</v>
      </c>
      <c r="AI13" s="96">
        <v>11.503132000000001</v>
      </c>
      <c r="AJ13" s="96">
        <v>12.135444000000001</v>
      </c>
      <c r="AK13" s="96">
        <v>6.3876860000000004</v>
      </c>
    </row>
    <row r="14" spans="1:37" ht="15" x14ac:dyDescent="0.25">
      <c r="A14" s="84" t="s">
        <v>38</v>
      </c>
      <c r="B14" s="96">
        <v>8.991363999999999</v>
      </c>
      <c r="C14" s="96">
        <v>10.960080000000001</v>
      </c>
      <c r="D14" s="96">
        <v>12.147136</v>
      </c>
      <c r="E14" s="96">
        <v>3.6625680000000003</v>
      </c>
      <c r="F14" s="96">
        <v>15.820898000000001</v>
      </c>
      <c r="G14" s="96">
        <v>14.533392000000001</v>
      </c>
      <c r="H14" s="96">
        <v>-12.37326</v>
      </c>
      <c r="I14">
        <v>14.93168</v>
      </c>
      <c r="J14">
        <v>-5.1652700000000005</v>
      </c>
      <c r="K14">
        <v>10.395850000000001</v>
      </c>
      <c r="L14">
        <v>4.0648400000000002</v>
      </c>
      <c r="M14">
        <v>3.5380700000000003</v>
      </c>
      <c r="N14">
        <v>7.5272700000000006</v>
      </c>
      <c r="O14">
        <v>13.11669</v>
      </c>
      <c r="P14">
        <v>15.47784</v>
      </c>
      <c r="Q14">
        <v>21.893450000000001</v>
      </c>
      <c r="R14">
        <v>12.1463</v>
      </c>
      <c r="S14">
        <v>8.651209999999999</v>
      </c>
      <c r="T14">
        <v>9.7618099999999988</v>
      </c>
      <c r="U14">
        <v>16.488720000000001</v>
      </c>
      <c r="V14">
        <v>4.6226700000000003</v>
      </c>
      <c r="W14">
        <v>5.9689499999999995</v>
      </c>
      <c r="X14">
        <v>-1.0023</v>
      </c>
      <c r="Y14">
        <v>2.8529</v>
      </c>
      <c r="Z14">
        <v>5.8924399999999997</v>
      </c>
      <c r="AA14">
        <v>3.9897065276040999</v>
      </c>
      <c r="AB14">
        <v>-11.4351155371894</v>
      </c>
      <c r="AC14">
        <v>6.3263246300834401</v>
      </c>
      <c r="AD14">
        <v>3.8446132224799099</v>
      </c>
      <c r="AE14">
        <v>10.148976943471901</v>
      </c>
      <c r="AF14" s="96">
        <v>8.991363999999999</v>
      </c>
      <c r="AG14" s="96">
        <v>10.960080000000001</v>
      </c>
      <c r="AH14" s="96">
        <v>12.147136</v>
      </c>
      <c r="AI14" s="96">
        <v>3.6625680000000003</v>
      </c>
      <c r="AJ14" s="96">
        <v>15.820898000000001</v>
      </c>
      <c r="AK14" s="96">
        <v>14.533392000000001</v>
      </c>
    </row>
    <row r="15" spans="1:37" ht="15" x14ac:dyDescent="0.25">
      <c r="A15" s="84" t="s">
        <v>39</v>
      </c>
      <c r="B15" s="96">
        <v>16.566911999999999</v>
      </c>
      <c r="C15" s="96">
        <v>23.606604000000004</v>
      </c>
      <c r="D15" s="96">
        <v>11.927992</v>
      </c>
      <c r="E15" s="96">
        <v>18.697578</v>
      </c>
      <c r="F15" s="96">
        <v>16.272072000000001</v>
      </c>
      <c r="G15" s="96">
        <v>6.2282960000000003</v>
      </c>
      <c r="H15" s="96">
        <v>-16.238409999999998</v>
      </c>
      <c r="I15">
        <v>12.00187</v>
      </c>
      <c r="J15">
        <v>6.5915499999999998</v>
      </c>
      <c r="K15">
        <v>12.228569999999999</v>
      </c>
      <c r="L15">
        <v>1.01868</v>
      </c>
      <c r="M15">
        <v>6.6875100000000005</v>
      </c>
      <c r="N15">
        <v>11.483219999999999</v>
      </c>
      <c r="O15">
        <v>-2.7016499999999999</v>
      </c>
      <c r="P15">
        <v>25.948370000000001</v>
      </c>
      <c r="Q15">
        <v>22.778939999999999</v>
      </c>
      <c r="R15">
        <v>11.792920000000001</v>
      </c>
      <c r="S15">
        <v>17.610810000000001</v>
      </c>
      <c r="T15">
        <v>24.307770000000001</v>
      </c>
      <c r="U15">
        <v>18.407709999999998</v>
      </c>
      <c r="V15">
        <v>2.61571</v>
      </c>
      <c r="W15">
        <v>-1.4079200000000001</v>
      </c>
      <c r="X15">
        <v>-6.0315000000000003</v>
      </c>
      <c r="Y15">
        <v>15.691600000000001</v>
      </c>
      <c r="Z15">
        <v>6.0872700000000002</v>
      </c>
      <c r="AA15">
        <v>14.668721902282002</v>
      </c>
      <c r="AB15">
        <v>-6.0504652876024405</v>
      </c>
      <c r="AC15">
        <v>3.9440781003643801</v>
      </c>
      <c r="AD15">
        <v>5.96184380284366</v>
      </c>
      <c r="AE15">
        <v>-3.3022761146438002</v>
      </c>
      <c r="AF15" s="96">
        <v>16.566911999999999</v>
      </c>
      <c r="AG15" s="96">
        <v>23.606604000000004</v>
      </c>
      <c r="AH15" s="96">
        <v>11.927992</v>
      </c>
      <c r="AI15" s="96">
        <v>18.697578</v>
      </c>
      <c r="AJ15" s="96">
        <v>16.272072000000001</v>
      </c>
      <c r="AK15" s="96">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7109375" bestFit="1" customWidth="1"/>
    <col min="2" max="36" width="9.28515625" customWidth="1"/>
    <col min="37" max="42" width="16.7109375" customWidth="1"/>
  </cols>
  <sheetData>
    <row r="1" spans="1:37" ht="15" x14ac:dyDescent="0.25">
      <c r="A1" s="80"/>
      <c r="B1" s="272"/>
      <c r="C1" s="272"/>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81" t="s">
        <v>207</v>
      </c>
      <c r="AG1" s="81" t="s">
        <v>208</v>
      </c>
      <c r="AH1" s="81" t="s">
        <v>209</v>
      </c>
      <c r="AI1" s="81" t="s">
        <v>210</v>
      </c>
      <c r="AJ1" s="81" t="s">
        <v>211</v>
      </c>
      <c r="AK1" s="81" t="s">
        <v>212</v>
      </c>
    </row>
    <row r="2" spans="1:37" ht="15" x14ac:dyDescent="0.25">
      <c r="A2" s="80"/>
      <c r="B2" s="81">
        <v>1991</v>
      </c>
      <c r="C2" s="81">
        <v>1992</v>
      </c>
      <c r="D2" s="81">
        <v>1993</v>
      </c>
      <c r="E2" s="81">
        <v>1994</v>
      </c>
      <c r="F2" s="81">
        <v>1995</v>
      </c>
      <c r="G2" s="81">
        <v>1996</v>
      </c>
      <c r="H2" s="81">
        <v>1997</v>
      </c>
      <c r="I2" s="81">
        <v>1998</v>
      </c>
      <c r="J2" s="81">
        <v>1999</v>
      </c>
      <c r="K2" s="81">
        <v>2000</v>
      </c>
      <c r="L2" s="81">
        <v>2001</v>
      </c>
      <c r="M2" s="81">
        <v>2002</v>
      </c>
      <c r="N2" s="81">
        <v>2003</v>
      </c>
      <c r="O2" s="81">
        <v>2004</v>
      </c>
      <c r="P2" s="81">
        <v>2005</v>
      </c>
      <c r="Q2" s="81">
        <v>2006</v>
      </c>
      <c r="R2" s="81">
        <v>2007</v>
      </c>
      <c r="S2" s="81">
        <v>2008</v>
      </c>
      <c r="T2" s="81">
        <v>2009</v>
      </c>
      <c r="U2" s="81">
        <v>2010</v>
      </c>
      <c r="V2" s="81">
        <v>2011</v>
      </c>
      <c r="W2" s="81">
        <v>2012</v>
      </c>
      <c r="X2" s="81">
        <v>2013</v>
      </c>
      <c r="Y2" s="81">
        <v>2014</v>
      </c>
      <c r="Z2" s="81">
        <v>2015</v>
      </c>
      <c r="AA2" s="81">
        <v>2016</v>
      </c>
      <c r="AB2" s="81">
        <v>2017</v>
      </c>
      <c r="AC2" s="81">
        <v>2018</v>
      </c>
      <c r="AD2" s="81">
        <v>2019</v>
      </c>
      <c r="AE2" s="81">
        <v>2020</v>
      </c>
      <c r="AF2" s="81">
        <v>2021</v>
      </c>
      <c r="AG2" s="81">
        <v>2022</v>
      </c>
      <c r="AH2" s="81">
        <v>2023</v>
      </c>
      <c r="AI2" s="81">
        <v>2024</v>
      </c>
      <c r="AJ2" s="81">
        <v>2025</v>
      </c>
      <c r="AK2" s="81">
        <v>2026</v>
      </c>
    </row>
    <row r="3" spans="1:37" ht="15" x14ac:dyDescent="0.25">
      <c r="A3" s="82"/>
      <c r="B3" s="83" t="s">
        <v>76</v>
      </c>
      <c r="C3" s="83" t="s">
        <v>77</v>
      </c>
      <c r="D3" s="83" t="s">
        <v>78</v>
      </c>
      <c r="E3" s="83" t="s">
        <v>79</v>
      </c>
      <c r="F3" s="83" t="s">
        <v>80</v>
      </c>
      <c r="G3" s="83" t="s">
        <v>81</v>
      </c>
      <c r="H3" s="83" t="s">
        <v>82</v>
      </c>
      <c r="I3" s="83" t="s">
        <v>83</v>
      </c>
      <c r="J3" s="83" t="s">
        <v>84</v>
      </c>
      <c r="K3" s="83" t="s">
        <v>85</v>
      </c>
      <c r="L3" s="83" t="s">
        <v>86</v>
      </c>
      <c r="M3" s="83" t="s">
        <v>87</v>
      </c>
      <c r="N3" s="83" t="s">
        <v>88</v>
      </c>
      <c r="O3" s="83" t="s">
        <v>89</v>
      </c>
      <c r="P3" s="83" t="s">
        <v>90</v>
      </c>
      <c r="Q3" s="83" t="s">
        <v>91</v>
      </c>
      <c r="R3" s="83" t="s">
        <v>92</v>
      </c>
      <c r="S3" s="83" t="s">
        <v>93</v>
      </c>
      <c r="T3" s="83" t="s">
        <v>94</v>
      </c>
      <c r="U3" s="83" t="s">
        <v>95</v>
      </c>
      <c r="V3" s="83" t="s">
        <v>126</v>
      </c>
      <c r="W3" s="83" t="s">
        <v>129</v>
      </c>
      <c r="X3" s="83" t="s">
        <v>130</v>
      </c>
      <c r="Y3" s="83" t="s">
        <v>131</v>
      </c>
      <c r="Z3" s="83" t="s">
        <v>132</v>
      </c>
      <c r="AA3" s="83" t="s">
        <v>91</v>
      </c>
      <c r="AB3" s="83" t="s">
        <v>92</v>
      </c>
      <c r="AC3" s="83" t="s">
        <v>93</v>
      </c>
      <c r="AD3" s="83" t="s">
        <v>94</v>
      </c>
      <c r="AE3" s="83" t="s">
        <v>95</v>
      </c>
      <c r="AF3" s="81"/>
      <c r="AG3" s="81"/>
      <c r="AH3" s="81"/>
      <c r="AI3" s="81"/>
      <c r="AJ3" s="81"/>
      <c r="AK3" s="81"/>
    </row>
    <row r="4" spans="1:37" ht="15" x14ac:dyDescent="0.25">
      <c r="A4" s="84" t="s">
        <v>28</v>
      </c>
      <c r="B4" s="96">
        <v>29.809785999999992</v>
      </c>
      <c r="C4" s="96">
        <v>0.14888199999999779</v>
      </c>
      <c r="D4" s="96">
        <v>188.36769600000002</v>
      </c>
      <c r="E4" s="96">
        <v>-19.261465999999999</v>
      </c>
      <c r="F4" s="96">
        <v>-11.55139</v>
      </c>
      <c r="G4" s="96">
        <v>25.526097999999998</v>
      </c>
      <c r="H4" s="96">
        <v>1.3745679999999993</v>
      </c>
      <c r="I4" s="96">
        <v>21.421490000000002</v>
      </c>
      <c r="J4" s="96">
        <v>24.198349999999998</v>
      </c>
      <c r="K4" s="96">
        <v>42.049589999999995</v>
      </c>
      <c r="L4" s="96">
        <v>21.61983</v>
      </c>
      <c r="M4" s="96">
        <v>18.446279999999998</v>
      </c>
      <c r="N4" s="96">
        <v>23.206610000000001</v>
      </c>
      <c r="O4" s="96">
        <v>20.033060000000003</v>
      </c>
      <c r="P4" s="96">
        <v>101.09752</v>
      </c>
      <c r="Q4" s="96">
        <v>22.61157</v>
      </c>
      <c r="R4" s="96">
        <v>23.206610000000001</v>
      </c>
      <c r="S4" s="96">
        <v>42.247930000000004</v>
      </c>
      <c r="T4" s="96">
        <v>34.11524</v>
      </c>
      <c r="U4" s="96">
        <v>41.255679999999998</v>
      </c>
      <c r="V4" s="96">
        <v>24.792830000000002</v>
      </c>
      <c r="W4" s="96">
        <v>40.065640000000002</v>
      </c>
      <c r="X4" s="96">
        <v>37.883839999999999</v>
      </c>
      <c r="Y4" s="96">
        <v>23.007810000000003</v>
      </c>
      <c r="Z4" s="96">
        <v>30.743310000000001</v>
      </c>
      <c r="AA4">
        <v>36.496400000000001</v>
      </c>
      <c r="AB4">
        <v>45.025449999999999</v>
      </c>
      <c r="AC4">
        <v>23.802</v>
      </c>
      <c r="AD4">
        <v>42.050199999999904</v>
      </c>
      <c r="AE4">
        <v>26.777249999999999</v>
      </c>
      <c r="AF4" s="96">
        <v>29.809785999999992</v>
      </c>
      <c r="AG4" s="96">
        <v>0.14888199999999779</v>
      </c>
      <c r="AH4" s="96">
        <v>188.36769600000002</v>
      </c>
      <c r="AI4" s="96">
        <v>-19.261465999999999</v>
      </c>
      <c r="AJ4" s="96">
        <v>-11.55139</v>
      </c>
      <c r="AK4" s="96">
        <v>25.526097999999998</v>
      </c>
    </row>
    <row r="5" spans="1:37" ht="15" x14ac:dyDescent="0.25">
      <c r="A5" s="84" t="s">
        <v>29</v>
      </c>
      <c r="B5" s="96">
        <v>19.033522000000001</v>
      </c>
      <c r="C5" s="96">
        <v>7.0302340000000001</v>
      </c>
      <c r="D5" s="96">
        <v>85.799055999999993</v>
      </c>
      <c r="E5" s="96">
        <v>-9.7793939999999999</v>
      </c>
      <c r="F5" s="96">
        <v>38.657699999999991</v>
      </c>
      <c r="G5" s="96">
        <v>12.339405999999999</v>
      </c>
      <c r="H5" s="96">
        <v>23.60331</v>
      </c>
      <c r="I5" s="96">
        <v>17.2562</v>
      </c>
      <c r="J5" s="96">
        <v>16.066120000000002</v>
      </c>
      <c r="K5" s="96">
        <v>48.99174</v>
      </c>
      <c r="L5" s="96">
        <v>36.297519999999999</v>
      </c>
      <c r="M5" s="96">
        <v>25.745450000000002</v>
      </c>
      <c r="N5" s="96">
        <v>24.39669</v>
      </c>
      <c r="O5" s="96">
        <v>35.66281</v>
      </c>
      <c r="P5" s="96">
        <v>125.57355</v>
      </c>
      <c r="Q5" s="96">
        <v>20.429749999999999</v>
      </c>
      <c r="R5" s="96">
        <v>29.355370000000001</v>
      </c>
      <c r="S5" s="96">
        <v>90.644630000000006</v>
      </c>
      <c r="T5" s="96">
        <v>38.478989999999996</v>
      </c>
      <c r="U5" s="96">
        <v>35.16657</v>
      </c>
      <c r="V5" s="96">
        <v>33.321769999999994</v>
      </c>
      <c r="W5" s="96">
        <v>18.842610000000001</v>
      </c>
      <c r="X5" s="96">
        <v>38.875690000000006</v>
      </c>
      <c r="Y5" s="96">
        <v>32.449240000000003</v>
      </c>
      <c r="Z5" s="96">
        <v>39.450900000000004</v>
      </c>
      <c r="AA5">
        <v>41.375809999999994</v>
      </c>
      <c r="AB5">
        <v>62.678599999999996</v>
      </c>
      <c r="AC5">
        <v>22.2151999999999</v>
      </c>
      <c r="AD5">
        <v>72.001050000000006</v>
      </c>
      <c r="AE5">
        <v>37.884849999999894</v>
      </c>
      <c r="AF5" s="96">
        <v>19.033522000000001</v>
      </c>
      <c r="AG5" s="96">
        <v>7.0302340000000001</v>
      </c>
      <c r="AH5" s="96">
        <v>85.799055999999993</v>
      </c>
      <c r="AI5" s="96">
        <v>-9.7793939999999999</v>
      </c>
      <c r="AJ5" s="96">
        <v>38.657699999999991</v>
      </c>
      <c r="AK5" s="96">
        <v>12.339405999999999</v>
      </c>
    </row>
    <row r="6" spans="1:37" ht="15" x14ac:dyDescent="0.25">
      <c r="A6" s="84" t="s">
        <v>30</v>
      </c>
      <c r="B6" s="96">
        <v>37.985829999999993</v>
      </c>
      <c r="C6" s="96">
        <v>23.852601999999997</v>
      </c>
      <c r="D6" s="96">
        <v>33.571293999999995</v>
      </c>
      <c r="E6" s="96">
        <v>18.785719999999998</v>
      </c>
      <c r="F6" s="96">
        <v>66.418819999999997</v>
      </c>
      <c r="G6" s="96">
        <v>7.6782579999999996</v>
      </c>
      <c r="H6" s="96">
        <v>63.272730000000003</v>
      </c>
      <c r="I6" s="96">
        <v>48.99174</v>
      </c>
      <c r="J6" s="96">
        <v>19.834709999999998</v>
      </c>
      <c r="K6" s="96">
        <v>54.009920000000001</v>
      </c>
      <c r="L6" s="96">
        <v>55.160330000000002</v>
      </c>
      <c r="M6" s="96">
        <v>23.22645</v>
      </c>
      <c r="N6" s="96">
        <v>42.842980000000004</v>
      </c>
      <c r="O6" s="96">
        <v>27.59008</v>
      </c>
      <c r="P6" s="96">
        <v>69.104129999999998</v>
      </c>
      <c r="Q6" s="96">
        <v>49.190080000000002</v>
      </c>
      <c r="R6" s="96">
        <v>44.628099999999996</v>
      </c>
      <c r="S6" s="96">
        <v>82.373550000000009</v>
      </c>
      <c r="T6" s="96">
        <v>74.04258999999999</v>
      </c>
      <c r="U6" s="96">
        <v>59.404600000000002</v>
      </c>
      <c r="V6" s="96">
        <v>42.445689999999999</v>
      </c>
      <c r="W6" s="96">
        <v>22.21454</v>
      </c>
      <c r="X6" s="96">
        <v>58.769889999999997</v>
      </c>
      <c r="Y6" s="96">
        <v>31.517060000000001</v>
      </c>
      <c r="Z6" s="96">
        <v>41.176480000000005</v>
      </c>
      <c r="AA6">
        <v>36.615409999999905</v>
      </c>
      <c r="AB6">
        <v>63.888529999999896</v>
      </c>
      <c r="AC6">
        <v>26.578900000000001</v>
      </c>
      <c r="AD6">
        <v>124.9605</v>
      </c>
      <c r="AE6">
        <v>70.0175499999999</v>
      </c>
      <c r="AF6" s="96">
        <v>37.985829999999993</v>
      </c>
      <c r="AG6" s="96">
        <v>23.852601999999997</v>
      </c>
      <c r="AH6" s="96">
        <v>33.571293999999995</v>
      </c>
      <c r="AI6" s="96">
        <v>18.785719999999998</v>
      </c>
      <c r="AJ6" s="96">
        <v>66.418819999999997</v>
      </c>
      <c r="AK6" s="96">
        <v>7.6782579999999996</v>
      </c>
    </row>
    <row r="7" spans="1:37" ht="15" x14ac:dyDescent="0.25">
      <c r="A7" s="84" t="s">
        <v>31</v>
      </c>
      <c r="B7" s="96">
        <v>41.938178000000001</v>
      </c>
      <c r="C7" s="96">
        <v>40.074694000000001</v>
      </c>
      <c r="D7" s="96">
        <v>1.3631199999999954</v>
      </c>
      <c r="E7" s="96">
        <v>-2.5694920000000012</v>
      </c>
      <c r="F7" s="96">
        <v>-26.212883999999999</v>
      </c>
      <c r="G7" s="96">
        <v>3.6764540000000014</v>
      </c>
      <c r="H7" s="96">
        <v>29.157019999999999</v>
      </c>
      <c r="I7" s="96">
        <v>70.294210000000007</v>
      </c>
      <c r="J7" s="96">
        <v>23.60331</v>
      </c>
      <c r="K7" s="96">
        <v>16.8</v>
      </c>
      <c r="L7" s="96">
        <v>35.028100000000002</v>
      </c>
      <c r="M7" s="96">
        <v>13.62645</v>
      </c>
      <c r="N7" s="96">
        <v>32.747109999999999</v>
      </c>
      <c r="O7" s="96">
        <v>39.133879999999998</v>
      </c>
      <c r="P7" s="96">
        <v>90.902479999999997</v>
      </c>
      <c r="Q7" s="96">
        <v>33.758679999999998</v>
      </c>
      <c r="R7" s="96">
        <v>33.699169999999995</v>
      </c>
      <c r="S7" s="96">
        <v>29.79214</v>
      </c>
      <c r="T7" s="96">
        <v>43.080640000000002</v>
      </c>
      <c r="U7" s="96">
        <v>88.700450000000004</v>
      </c>
      <c r="V7" s="96">
        <v>43.635820000000002</v>
      </c>
      <c r="W7" s="96">
        <v>17.01784</v>
      </c>
      <c r="X7" s="96">
        <v>26.498860000000001</v>
      </c>
      <c r="Y7" s="96">
        <v>22.988139999999998</v>
      </c>
      <c r="Z7" s="96">
        <v>25.348419999999997</v>
      </c>
      <c r="AA7">
        <v>31.934349999999899</v>
      </c>
      <c r="AB7">
        <v>40.2452100000001</v>
      </c>
      <c r="AC7">
        <v>24.198700000000002</v>
      </c>
      <c r="AD7">
        <v>43.240300000000097</v>
      </c>
      <c r="AE7">
        <v>39.828680000000105</v>
      </c>
      <c r="AF7" s="96">
        <v>41.938178000000001</v>
      </c>
      <c r="AG7" s="96">
        <v>40.074694000000001</v>
      </c>
      <c r="AH7" s="96">
        <v>1.3631199999999954</v>
      </c>
      <c r="AI7" s="96">
        <v>-2.5694920000000012</v>
      </c>
      <c r="AJ7" s="96">
        <v>-26.212883999999999</v>
      </c>
      <c r="AK7" s="96">
        <v>3.6764540000000014</v>
      </c>
    </row>
    <row r="8" spans="1:37" ht="15" x14ac:dyDescent="0.25">
      <c r="A8" s="84" t="s">
        <v>32</v>
      </c>
      <c r="B8" s="96">
        <v>24.659790000000001</v>
      </c>
      <c r="C8" s="96">
        <v>21.803582000000002</v>
      </c>
      <c r="D8" s="96">
        <v>0.19014400000000023</v>
      </c>
      <c r="E8" s="96">
        <v>-5.5054859999999994</v>
      </c>
      <c r="F8" s="96">
        <v>-26.211384000000006</v>
      </c>
      <c r="G8" s="96">
        <v>7.738929999999999</v>
      </c>
      <c r="H8" s="96">
        <v>15.471069999999999</v>
      </c>
      <c r="I8" s="96">
        <v>41.137190000000004</v>
      </c>
      <c r="J8" s="96">
        <v>13.289260000000001</v>
      </c>
      <c r="K8" s="96">
        <v>27.570250000000001</v>
      </c>
      <c r="L8" s="96">
        <v>34.690910000000002</v>
      </c>
      <c r="M8" s="96">
        <v>21.163640000000001</v>
      </c>
      <c r="N8" s="96">
        <v>23.543800000000001</v>
      </c>
      <c r="O8" s="96">
        <v>34.333880000000001</v>
      </c>
      <c r="P8" s="96">
        <v>67.140500000000003</v>
      </c>
      <c r="Q8" s="96">
        <v>34.274380000000001</v>
      </c>
      <c r="R8" s="96">
        <v>36.813220000000001</v>
      </c>
      <c r="S8" s="96">
        <v>20.429749999999999</v>
      </c>
      <c r="T8" s="96">
        <v>51.173209999999997</v>
      </c>
      <c r="U8" s="96">
        <v>36.138489999999997</v>
      </c>
      <c r="V8" s="96">
        <v>21.024139999999999</v>
      </c>
      <c r="W8" s="96">
        <v>18.545120000000001</v>
      </c>
      <c r="X8" s="96">
        <v>27.252549999999999</v>
      </c>
      <c r="Y8" s="96">
        <v>27.252610000000001</v>
      </c>
      <c r="Z8" s="96">
        <v>28.958279999999998</v>
      </c>
      <c r="AA8">
        <v>32.1327</v>
      </c>
      <c r="AB8">
        <v>29.573979999999999</v>
      </c>
      <c r="AC8">
        <v>26.281370000000102</v>
      </c>
      <c r="AD8">
        <v>27.570650000000001</v>
      </c>
      <c r="AE8">
        <v>23.583810000000099</v>
      </c>
      <c r="AF8" s="96">
        <v>24.659790000000001</v>
      </c>
      <c r="AG8" s="96">
        <v>21.803582000000002</v>
      </c>
      <c r="AH8" s="96">
        <v>0.19014400000000023</v>
      </c>
      <c r="AI8" s="96">
        <v>-5.5054859999999994</v>
      </c>
      <c r="AJ8" s="96">
        <v>-26.211384000000006</v>
      </c>
      <c r="AK8" s="96">
        <v>7.738929999999999</v>
      </c>
    </row>
    <row r="9" spans="1:37" ht="15" x14ac:dyDescent="0.25">
      <c r="A9" s="84" t="s">
        <v>33</v>
      </c>
      <c r="B9" s="96">
        <v>3.4259199999999983</v>
      </c>
      <c r="C9" s="96">
        <v>8.1729199999999995</v>
      </c>
      <c r="D9" s="96">
        <v>12.473674000000001</v>
      </c>
      <c r="E9" s="96">
        <v>1.061094</v>
      </c>
      <c r="F9" s="96">
        <v>22.368065999999995</v>
      </c>
      <c r="G9" s="96">
        <v>-1.3633040000000001</v>
      </c>
      <c r="H9" s="96">
        <v>31.73554</v>
      </c>
      <c r="I9" s="96">
        <v>15.272729999999999</v>
      </c>
      <c r="J9" s="96">
        <v>13.68595</v>
      </c>
      <c r="K9" s="96">
        <v>32.07273</v>
      </c>
      <c r="L9" s="96">
        <v>48.238019999999999</v>
      </c>
      <c r="M9" s="96">
        <v>6.5057900000000002</v>
      </c>
      <c r="N9" s="96">
        <v>14.280989999999999</v>
      </c>
      <c r="O9" s="96">
        <v>20.826450000000001</v>
      </c>
      <c r="P9" s="96">
        <v>11.9405</v>
      </c>
      <c r="Q9" s="96">
        <v>14.67769</v>
      </c>
      <c r="R9" s="96">
        <v>31.73554</v>
      </c>
      <c r="S9" s="96">
        <v>13.4876</v>
      </c>
      <c r="T9" s="96">
        <v>35.543419999999998</v>
      </c>
      <c r="U9" s="96">
        <v>23.741799999999998</v>
      </c>
      <c r="V9" s="96">
        <v>24.39593</v>
      </c>
      <c r="W9" s="96">
        <v>22.730180000000001</v>
      </c>
      <c r="X9" s="96">
        <v>25.189630000000001</v>
      </c>
      <c r="Y9" s="96">
        <v>26.0823</v>
      </c>
      <c r="Z9" s="96">
        <v>25.58633</v>
      </c>
      <c r="AA9">
        <v>28.562399999999901</v>
      </c>
      <c r="AB9">
        <v>24.3970500000001</v>
      </c>
      <c r="AC9">
        <v>26.578900000000001</v>
      </c>
      <c r="AD9">
        <v>24.000349999999901</v>
      </c>
      <c r="AE9">
        <v>22.730910000000101</v>
      </c>
      <c r="AF9" s="96">
        <v>3.4259199999999983</v>
      </c>
      <c r="AG9" s="96">
        <v>8.1729199999999995</v>
      </c>
      <c r="AH9" s="96">
        <v>12.473674000000001</v>
      </c>
      <c r="AI9" s="96">
        <v>1.061094</v>
      </c>
      <c r="AJ9" s="96">
        <v>22.368065999999995</v>
      </c>
      <c r="AK9" s="96">
        <v>-1.3633040000000001</v>
      </c>
    </row>
    <row r="10" spans="1:37" ht="15" x14ac:dyDescent="0.25">
      <c r="A10" s="84" t="s">
        <v>34</v>
      </c>
      <c r="B10" s="96">
        <v>-0.52760200000000035</v>
      </c>
      <c r="C10" s="96">
        <v>14.445949999999996</v>
      </c>
      <c r="D10" s="96">
        <v>-5.4029160000000003</v>
      </c>
      <c r="E10" s="96">
        <v>-9.1989860000000014</v>
      </c>
      <c r="F10" s="96">
        <v>30.872809999999998</v>
      </c>
      <c r="G10" s="96">
        <v>7.8308159999999951</v>
      </c>
      <c r="H10" s="96">
        <v>31.933880000000002</v>
      </c>
      <c r="I10" s="96">
        <v>33.12397</v>
      </c>
      <c r="J10" s="96">
        <v>30.347110000000001</v>
      </c>
      <c r="K10" s="96">
        <v>21.12397</v>
      </c>
      <c r="L10" s="96">
        <v>19.953720000000001</v>
      </c>
      <c r="M10" s="96">
        <v>10.1157</v>
      </c>
      <c r="N10" s="96">
        <v>17.2562</v>
      </c>
      <c r="O10" s="96">
        <v>39.272730000000003</v>
      </c>
      <c r="P10" s="96">
        <v>21.024789999999999</v>
      </c>
      <c r="Q10" s="96">
        <v>21.223140000000001</v>
      </c>
      <c r="R10" s="96">
        <v>45.421489999999999</v>
      </c>
      <c r="S10" s="96">
        <v>28.760330000000003</v>
      </c>
      <c r="T10" s="96">
        <v>28.164830000000002</v>
      </c>
      <c r="U10" s="96">
        <v>29.156560000000002</v>
      </c>
      <c r="V10" s="96">
        <v>31.536360000000002</v>
      </c>
      <c r="W10" s="96">
        <v>26.379669999999997</v>
      </c>
      <c r="X10" s="96">
        <v>61.685449999999996</v>
      </c>
      <c r="Y10" s="96">
        <v>29.156569999999999</v>
      </c>
      <c r="Z10" s="96">
        <v>33.520060000000001</v>
      </c>
      <c r="AA10">
        <v>26.182200000000002</v>
      </c>
      <c r="AB10">
        <v>32.1327</v>
      </c>
      <c r="AC10">
        <v>49.587499999999999</v>
      </c>
      <c r="AD10">
        <v>22.016849999999998</v>
      </c>
      <c r="AE10">
        <v>23.603650000000101</v>
      </c>
      <c r="AF10" s="96">
        <v>-0.52760200000000035</v>
      </c>
      <c r="AG10" s="96">
        <v>14.445949999999996</v>
      </c>
      <c r="AH10" s="96">
        <v>-5.4029160000000003</v>
      </c>
      <c r="AI10" s="96">
        <v>-9.1989860000000014</v>
      </c>
      <c r="AJ10" s="96">
        <v>30.872809999999998</v>
      </c>
      <c r="AK10" s="96">
        <v>7.8308159999999951</v>
      </c>
    </row>
    <row r="11" spans="1:37" ht="15" x14ac:dyDescent="0.25">
      <c r="A11" s="84" t="s">
        <v>35</v>
      </c>
      <c r="B11" s="96">
        <v>15.498979999999996</v>
      </c>
      <c r="C11" s="96">
        <v>39.663323999999996</v>
      </c>
      <c r="D11" s="96">
        <v>-27.475497999999998</v>
      </c>
      <c r="E11" s="96">
        <v>-21.766008000000003</v>
      </c>
      <c r="F11" s="96">
        <v>29.917686</v>
      </c>
      <c r="G11" s="96">
        <v>25.019824</v>
      </c>
      <c r="H11" s="96">
        <v>50.280989999999996</v>
      </c>
      <c r="I11" s="96">
        <v>20.826450000000001</v>
      </c>
      <c r="J11" s="96">
        <v>44.033059999999999</v>
      </c>
      <c r="K11" s="96">
        <v>23.404959999999999</v>
      </c>
      <c r="L11" s="96">
        <v>52.066120000000005</v>
      </c>
      <c r="M11" s="96">
        <v>17.851240000000001</v>
      </c>
      <c r="N11" s="96">
        <v>42.049589999999995</v>
      </c>
      <c r="O11" s="96">
        <v>50.578510000000001</v>
      </c>
      <c r="P11" s="96">
        <v>28.36364</v>
      </c>
      <c r="Q11" s="96">
        <v>66.446280000000002</v>
      </c>
      <c r="R11" s="96">
        <v>91.636359999999996</v>
      </c>
      <c r="S11" s="96">
        <v>39.272730000000003</v>
      </c>
      <c r="T11" s="96">
        <v>23.60284</v>
      </c>
      <c r="U11" s="96">
        <v>91.04083</v>
      </c>
      <c r="V11" s="96">
        <v>36.693379999999998</v>
      </c>
      <c r="W11" s="96">
        <v>68.607789999999994</v>
      </c>
      <c r="X11" s="96">
        <v>66.842500000000001</v>
      </c>
      <c r="Y11" s="96">
        <v>41.057389999999998</v>
      </c>
      <c r="Z11" s="96">
        <v>44.429290000000002</v>
      </c>
      <c r="AA11">
        <v>41.851849999999999</v>
      </c>
      <c r="AB11">
        <v>40.265050000000002</v>
      </c>
      <c r="AC11">
        <v>38.876599999999996</v>
      </c>
      <c r="AD11">
        <v>29.55415</v>
      </c>
      <c r="AE11">
        <v>23.603649999999899</v>
      </c>
      <c r="AF11" s="96">
        <v>15.498979999999996</v>
      </c>
      <c r="AG11" s="96">
        <v>39.663323999999996</v>
      </c>
      <c r="AH11" s="96">
        <v>-27.475497999999998</v>
      </c>
      <c r="AI11" s="96">
        <v>-21.766008000000003</v>
      </c>
      <c r="AJ11" s="96">
        <v>29.917686</v>
      </c>
      <c r="AK11" s="96">
        <v>25.019824</v>
      </c>
    </row>
    <row r="12" spans="1:37" ht="15" x14ac:dyDescent="0.25">
      <c r="A12" s="84" t="s">
        <v>36</v>
      </c>
      <c r="B12" s="96">
        <v>19.180725999999996</v>
      </c>
      <c r="C12" s="96">
        <v>38.334448000000002</v>
      </c>
      <c r="D12" s="96">
        <v>-11.254766</v>
      </c>
      <c r="E12" s="96">
        <v>-1.109622000000003</v>
      </c>
      <c r="F12" s="96">
        <v>14.515779999999999</v>
      </c>
      <c r="G12" s="96">
        <v>21.008659999999999</v>
      </c>
      <c r="H12" s="96">
        <v>59.246279999999999</v>
      </c>
      <c r="I12" s="96">
        <v>36.099170000000001</v>
      </c>
      <c r="J12" s="96">
        <v>49.190080000000002</v>
      </c>
      <c r="K12" s="96">
        <v>39.133879999999998</v>
      </c>
      <c r="L12" s="96">
        <v>48.456199999999995</v>
      </c>
      <c r="M12" s="96">
        <v>103.95372</v>
      </c>
      <c r="N12" s="96">
        <v>34.373550000000002</v>
      </c>
      <c r="O12" s="96">
        <v>57.381819999999998</v>
      </c>
      <c r="P12" s="96">
        <v>38.360330000000005</v>
      </c>
      <c r="Q12" s="96">
        <v>50.87603</v>
      </c>
      <c r="R12" s="96">
        <v>33.83802</v>
      </c>
      <c r="S12" s="96">
        <v>38.677690000000005</v>
      </c>
      <c r="T12" s="96">
        <v>28.363289999999999</v>
      </c>
      <c r="U12" s="96">
        <v>44.250949999999996</v>
      </c>
      <c r="V12" s="96">
        <v>41.255660000000006</v>
      </c>
      <c r="W12" s="96">
        <v>47.999720000000003</v>
      </c>
      <c r="X12" s="96">
        <v>78.703759999999988</v>
      </c>
      <c r="Y12" s="96">
        <v>38.875680000000003</v>
      </c>
      <c r="Z12" s="96">
        <v>32.726860000000002</v>
      </c>
      <c r="AA12">
        <v>30.744250000000001</v>
      </c>
      <c r="AB12">
        <v>24.1193600000001</v>
      </c>
      <c r="AC12">
        <v>44.628749999999897</v>
      </c>
      <c r="AD12">
        <v>21.9771800000001</v>
      </c>
      <c r="AE12">
        <v>24.040019999999899</v>
      </c>
      <c r="AF12" s="96">
        <v>19.180725999999996</v>
      </c>
      <c r="AG12" s="96">
        <v>38.334448000000002</v>
      </c>
      <c r="AH12" s="96">
        <v>-11.254766</v>
      </c>
      <c r="AI12" s="96">
        <v>-1.109622000000003</v>
      </c>
      <c r="AJ12" s="96">
        <v>14.515779999999999</v>
      </c>
      <c r="AK12" s="96">
        <v>21.008659999999999</v>
      </c>
    </row>
    <row r="13" spans="1:37" ht="15" x14ac:dyDescent="0.25">
      <c r="A13" s="84" t="s">
        <v>37</v>
      </c>
      <c r="B13" s="96">
        <v>26.040343999999997</v>
      </c>
      <c r="C13" s="96">
        <v>13.166246000000003</v>
      </c>
      <c r="D13" s="96">
        <v>20.811032000000001</v>
      </c>
      <c r="E13" s="96">
        <v>15.392737999999998</v>
      </c>
      <c r="F13" s="96">
        <v>31.104225999999993</v>
      </c>
      <c r="G13" s="96">
        <v>32.409004000000003</v>
      </c>
      <c r="H13" s="96">
        <v>36.495870000000004</v>
      </c>
      <c r="I13" s="96">
        <v>22.413220000000003</v>
      </c>
      <c r="J13" s="96">
        <v>37.884300000000003</v>
      </c>
      <c r="K13" s="96">
        <v>47.385120000000001</v>
      </c>
      <c r="L13" s="96">
        <v>23.34545</v>
      </c>
      <c r="M13" s="96">
        <v>20.647929999999999</v>
      </c>
      <c r="N13" s="96">
        <v>30.664459999999998</v>
      </c>
      <c r="O13" s="96">
        <v>41.077690000000004</v>
      </c>
      <c r="P13" s="96">
        <v>31.060849999999999</v>
      </c>
      <c r="Q13" s="96">
        <v>69.758679999999998</v>
      </c>
      <c r="R13" s="96">
        <v>20.94511</v>
      </c>
      <c r="S13" s="96">
        <v>34.908660000000005</v>
      </c>
      <c r="T13" s="96">
        <v>24.793029999999998</v>
      </c>
      <c r="U13" s="96">
        <v>40.680699999999995</v>
      </c>
      <c r="V13" s="96">
        <v>34.511849999999995</v>
      </c>
      <c r="W13" s="96">
        <v>29.513770000000001</v>
      </c>
      <c r="X13" s="96">
        <v>19.080719999999999</v>
      </c>
      <c r="Y13" s="96">
        <v>42.445929999999997</v>
      </c>
      <c r="Z13" s="96">
        <v>56.012860000000003</v>
      </c>
      <c r="AA13">
        <v>29.236789999999999</v>
      </c>
      <c r="AB13">
        <v>25.884679999999999</v>
      </c>
      <c r="AC13">
        <v>63.214149999999897</v>
      </c>
      <c r="AD13">
        <v>23.663159999999799</v>
      </c>
      <c r="AE13">
        <v>24.972269999999799</v>
      </c>
      <c r="AF13" s="96">
        <v>26.040343999999997</v>
      </c>
      <c r="AG13" s="96">
        <v>13.166246000000003</v>
      </c>
      <c r="AH13" s="96">
        <v>20.811032000000001</v>
      </c>
      <c r="AI13" s="96">
        <v>15.392737999999998</v>
      </c>
      <c r="AJ13" s="96">
        <v>31.104225999999993</v>
      </c>
      <c r="AK13" s="96">
        <v>32.409004000000003</v>
      </c>
    </row>
    <row r="14" spans="1:37" ht="15" x14ac:dyDescent="0.25">
      <c r="A14" s="84" t="s">
        <v>38</v>
      </c>
      <c r="B14" s="96">
        <v>17.507805999999995</v>
      </c>
      <c r="C14" s="96">
        <v>8.8944699999999983</v>
      </c>
      <c r="D14" s="96">
        <v>1.1222839999999996</v>
      </c>
      <c r="E14" s="96">
        <v>9.8448719999999987</v>
      </c>
      <c r="F14" s="96">
        <v>28.013811999999998</v>
      </c>
      <c r="G14" s="96">
        <v>15.793877999999999</v>
      </c>
      <c r="H14" s="96">
        <v>24.595040000000001</v>
      </c>
      <c r="I14" s="96">
        <v>18.446279999999998</v>
      </c>
      <c r="J14" s="96">
        <v>36.495870000000004</v>
      </c>
      <c r="K14" s="96">
        <v>27.966939999999997</v>
      </c>
      <c r="L14" s="96">
        <v>25.487599999999997</v>
      </c>
      <c r="M14" s="96">
        <v>23.10744</v>
      </c>
      <c r="N14" s="96">
        <v>22.472729999999999</v>
      </c>
      <c r="O14" s="96">
        <v>35.166530000000002</v>
      </c>
      <c r="P14" s="96">
        <v>20.925319999999999</v>
      </c>
      <c r="Q14" s="96">
        <v>16.066120000000002</v>
      </c>
      <c r="R14" s="96">
        <v>25.54711</v>
      </c>
      <c r="S14" s="96">
        <v>41.950060000000001</v>
      </c>
      <c r="T14" s="96">
        <v>23.00787</v>
      </c>
      <c r="U14" s="96">
        <v>14.39954</v>
      </c>
      <c r="V14" s="96">
        <v>23.602700000000002</v>
      </c>
      <c r="W14" s="96">
        <v>28.581400000000002</v>
      </c>
      <c r="X14" s="96">
        <v>27.807869999999998</v>
      </c>
      <c r="Y14" s="96">
        <v>24.69378</v>
      </c>
      <c r="Z14" s="96">
        <v>22.293890000000001</v>
      </c>
      <c r="AA14">
        <v>27.888010000000101</v>
      </c>
      <c r="AB14">
        <v>24.873090000000097</v>
      </c>
      <c r="AC14">
        <v>23.24662</v>
      </c>
      <c r="AD14">
        <v>25.646650000000101</v>
      </c>
      <c r="AE14">
        <v>24.793749999999999</v>
      </c>
      <c r="AF14" s="96">
        <v>17.507805999999995</v>
      </c>
      <c r="AG14" s="96">
        <v>8.8944699999999983</v>
      </c>
      <c r="AH14" s="96">
        <v>1.1222839999999996</v>
      </c>
      <c r="AI14" s="96">
        <v>9.8448719999999987</v>
      </c>
      <c r="AJ14" s="96">
        <v>28.013811999999998</v>
      </c>
      <c r="AK14" s="96">
        <v>15.793877999999999</v>
      </c>
    </row>
    <row r="15" spans="1:37" ht="15" x14ac:dyDescent="0.25">
      <c r="A15" s="84" t="s">
        <v>39</v>
      </c>
      <c r="B15" s="96">
        <v>8.4644880000000011</v>
      </c>
      <c r="C15" s="96">
        <v>2.3967059999999982</v>
      </c>
      <c r="D15" s="96">
        <v>-6.7709719999999995</v>
      </c>
      <c r="E15" s="96">
        <v>0.60159199999999691</v>
      </c>
      <c r="F15" s="96">
        <v>44.223798000000002</v>
      </c>
      <c r="G15" s="96">
        <v>1.110544</v>
      </c>
      <c r="H15" s="96">
        <v>15.07438</v>
      </c>
      <c r="I15" s="96">
        <v>12.69421</v>
      </c>
      <c r="J15" s="96">
        <v>35.305790000000002</v>
      </c>
      <c r="K15" s="96">
        <v>29.355370000000001</v>
      </c>
      <c r="L15" s="96">
        <v>13.4876</v>
      </c>
      <c r="M15" s="96">
        <v>18.723970000000001</v>
      </c>
      <c r="N15" s="96">
        <v>15.471069999999999</v>
      </c>
      <c r="O15" s="96">
        <v>19.100490000000001</v>
      </c>
      <c r="P15" s="96">
        <v>3.9664899999999998</v>
      </c>
      <c r="Q15" s="96">
        <v>23.801650000000002</v>
      </c>
      <c r="R15" s="96">
        <v>57.520660000000007</v>
      </c>
      <c r="S15" s="96">
        <v>23.99954</v>
      </c>
      <c r="T15" s="96">
        <v>19.4375</v>
      </c>
      <c r="U15" s="96">
        <v>33.916870000000003</v>
      </c>
      <c r="V15" s="96">
        <v>31.734860000000001</v>
      </c>
      <c r="W15" s="96">
        <v>22.7103</v>
      </c>
      <c r="X15" s="96">
        <v>25.368259999999999</v>
      </c>
      <c r="Y15" s="96">
        <v>31.6557</v>
      </c>
      <c r="Z15" s="96">
        <v>22.412740000000003</v>
      </c>
      <c r="AA15">
        <v>36.377389999999899</v>
      </c>
      <c r="AB15">
        <v>25.983849999999997</v>
      </c>
      <c r="AC15">
        <v>23.544150000000002</v>
      </c>
      <c r="AD15">
        <v>39.471650000000103</v>
      </c>
      <c r="AE15">
        <v>24.5160599999999</v>
      </c>
      <c r="AF15" s="96">
        <v>8.4644880000000011</v>
      </c>
      <c r="AG15" s="96">
        <v>2.3967059999999982</v>
      </c>
      <c r="AH15" s="96">
        <v>-6.7709719999999995</v>
      </c>
      <c r="AI15" s="96">
        <v>0.60159199999999691</v>
      </c>
      <c r="AJ15" s="96">
        <v>44.223798000000002</v>
      </c>
      <c r="AK15" s="96">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7109375" customWidth="1"/>
    <col min="2" max="36" width="9.28515625" customWidth="1"/>
    <col min="37" max="42" width="16.7109375" customWidth="1"/>
  </cols>
  <sheetData>
    <row r="1" spans="1:42" ht="15" x14ac:dyDescent="0.25">
      <c r="A1" s="80"/>
      <c r="B1" s="272"/>
      <c r="C1" s="272"/>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81" t="s">
        <v>207</v>
      </c>
      <c r="AG1" s="81" t="s">
        <v>208</v>
      </c>
      <c r="AH1" s="81" t="s">
        <v>209</v>
      </c>
      <c r="AI1" s="81" t="s">
        <v>210</v>
      </c>
      <c r="AJ1" s="81" t="s">
        <v>211</v>
      </c>
      <c r="AK1" s="81" t="s">
        <v>212</v>
      </c>
      <c r="AL1" s="81"/>
      <c r="AM1" s="81"/>
      <c r="AN1" s="81"/>
      <c r="AO1" s="81"/>
      <c r="AP1" s="81"/>
    </row>
    <row r="2" spans="1:42" ht="15" x14ac:dyDescent="0.25">
      <c r="A2" s="80"/>
      <c r="B2" s="81">
        <v>1991</v>
      </c>
      <c r="C2" s="81">
        <v>1992</v>
      </c>
      <c r="D2" s="81">
        <v>1993</v>
      </c>
      <c r="E2" s="81">
        <v>1994</v>
      </c>
      <c r="F2" s="81">
        <v>1995</v>
      </c>
      <c r="G2" s="81">
        <v>1996</v>
      </c>
      <c r="H2" s="81">
        <v>1997</v>
      </c>
      <c r="I2" s="81">
        <v>1998</v>
      </c>
      <c r="J2" s="81">
        <v>1999</v>
      </c>
      <c r="K2" s="81">
        <v>2000</v>
      </c>
      <c r="L2" s="81">
        <v>2001</v>
      </c>
      <c r="M2" s="81">
        <v>2002</v>
      </c>
      <c r="N2" s="81">
        <v>2003</v>
      </c>
      <c r="O2" s="81">
        <v>2004</v>
      </c>
      <c r="P2" s="81">
        <v>2005</v>
      </c>
      <c r="Q2" s="81">
        <v>2006</v>
      </c>
      <c r="R2" s="81">
        <v>2007</v>
      </c>
      <c r="S2" s="81">
        <v>2008</v>
      </c>
      <c r="T2" s="81">
        <v>2009</v>
      </c>
      <c r="U2" s="81">
        <v>2010</v>
      </c>
      <c r="V2" s="81">
        <v>2011</v>
      </c>
      <c r="W2" s="81">
        <v>2012</v>
      </c>
      <c r="X2" s="81">
        <v>2013</v>
      </c>
      <c r="Y2" s="81">
        <v>2014</v>
      </c>
      <c r="Z2" s="81">
        <v>2015</v>
      </c>
      <c r="AA2" s="81">
        <v>2016</v>
      </c>
      <c r="AB2" s="81">
        <v>2017</v>
      </c>
      <c r="AC2" s="81">
        <v>2018</v>
      </c>
      <c r="AD2" s="81">
        <v>2019</v>
      </c>
      <c r="AE2" s="81">
        <v>2020</v>
      </c>
      <c r="AF2" s="81">
        <v>2021</v>
      </c>
      <c r="AG2" s="81">
        <v>2022</v>
      </c>
      <c r="AH2" s="81">
        <v>2023</v>
      </c>
      <c r="AI2" s="81">
        <v>2024</v>
      </c>
      <c r="AJ2" s="81">
        <v>2025</v>
      </c>
      <c r="AK2" s="81">
        <v>2026</v>
      </c>
      <c r="AL2" s="81"/>
      <c r="AM2" s="81"/>
      <c r="AN2" s="81"/>
      <c r="AO2" s="81"/>
      <c r="AP2" s="81"/>
    </row>
    <row r="3" spans="1:42" ht="15" x14ac:dyDescent="0.25">
      <c r="A3" s="82"/>
      <c r="B3" s="83" t="s">
        <v>76</v>
      </c>
      <c r="C3" s="83" t="s">
        <v>77</v>
      </c>
      <c r="D3" s="83" t="s">
        <v>78</v>
      </c>
      <c r="E3" s="83" t="s">
        <v>79</v>
      </c>
      <c r="F3" s="83" t="s">
        <v>80</v>
      </c>
      <c r="G3" s="83" t="s">
        <v>81</v>
      </c>
      <c r="H3" s="83" t="s">
        <v>82</v>
      </c>
      <c r="I3" s="83" t="s">
        <v>83</v>
      </c>
      <c r="J3" s="83" t="s">
        <v>84</v>
      </c>
      <c r="K3" s="83" t="s">
        <v>85</v>
      </c>
      <c r="L3" s="83" t="s">
        <v>86</v>
      </c>
      <c r="M3" s="83" t="s">
        <v>87</v>
      </c>
      <c r="N3" s="83" t="s">
        <v>88</v>
      </c>
      <c r="O3" s="83" t="s">
        <v>89</v>
      </c>
      <c r="P3" s="83" t="s">
        <v>90</v>
      </c>
      <c r="Q3" s="83" t="s">
        <v>91</v>
      </c>
      <c r="R3" s="83" t="s">
        <v>92</v>
      </c>
      <c r="S3" s="83" t="s">
        <v>93</v>
      </c>
      <c r="T3" s="83" t="s">
        <v>94</v>
      </c>
      <c r="U3" s="83" t="s">
        <v>95</v>
      </c>
      <c r="V3" s="83" t="s">
        <v>126</v>
      </c>
      <c r="W3" s="83" t="s">
        <v>129</v>
      </c>
      <c r="X3" s="83" t="s">
        <v>130</v>
      </c>
      <c r="Y3" s="83" t="s">
        <v>131</v>
      </c>
      <c r="Z3" s="83" t="s">
        <v>132</v>
      </c>
      <c r="AA3" s="83" t="s">
        <v>91</v>
      </c>
      <c r="AB3" s="83" t="s">
        <v>92</v>
      </c>
      <c r="AC3" s="83" t="s">
        <v>93</v>
      </c>
      <c r="AD3" s="83" t="s">
        <v>94</v>
      </c>
      <c r="AE3" s="83" t="s">
        <v>95</v>
      </c>
      <c r="AF3" s="83"/>
      <c r="AG3" s="83"/>
      <c r="AH3" s="83"/>
      <c r="AI3" s="83"/>
      <c r="AJ3" s="83"/>
      <c r="AK3" s="83"/>
      <c r="AL3" s="83"/>
      <c r="AM3" s="83"/>
      <c r="AN3" s="83"/>
      <c r="AO3" s="83"/>
      <c r="AP3" s="83"/>
    </row>
    <row r="4" spans="1:42" ht="15" x14ac:dyDescent="0.25">
      <c r="A4" s="84" t="s">
        <v>28</v>
      </c>
      <c r="B4" s="85">
        <v>28.8687</v>
      </c>
      <c r="C4" s="85">
        <v>66.690010000000001</v>
      </c>
      <c r="D4" s="85">
        <v>209.91325000000001</v>
      </c>
      <c r="E4" s="85">
        <v>68.707340000000002</v>
      </c>
      <c r="F4" s="85">
        <v>147.14017999999999</v>
      </c>
      <c r="G4" s="85">
        <v>12.95735</v>
      </c>
      <c r="H4" s="85">
        <v>43.173999999999999</v>
      </c>
      <c r="I4" s="85">
        <v>43.572859999999999</v>
      </c>
      <c r="J4" s="85">
        <v>40.911610000000003</v>
      </c>
      <c r="K4" s="85">
        <v>13.873209999999998</v>
      </c>
      <c r="L4" s="85">
        <v>43.65607</v>
      </c>
      <c r="M4" s="85">
        <v>8.8752700000000004</v>
      </c>
      <c r="N4" s="85">
        <v>27.946300000000001</v>
      </c>
      <c r="O4" s="85">
        <v>3.3895900000000001</v>
      </c>
      <c r="P4" s="85">
        <v>303.37369000000001</v>
      </c>
      <c r="Q4" s="85">
        <v>12.219719999999999</v>
      </c>
      <c r="R4" s="85">
        <v>-9.3584500000000013</v>
      </c>
      <c r="S4" s="85">
        <v>28.872540000000001</v>
      </c>
      <c r="T4" s="85">
        <v>4.9805900000000003</v>
      </c>
      <c r="U4" s="85">
        <v>53.234699999999997</v>
      </c>
      <c r="V4" s="96">
        <v>36.51267</v>
      </c>
      <c r="W4" s="96">
        <v>15.039200000000001</v>
      </c>
      <c r="X4" s="96">
        <v>13.099450000000001</v>
      </c>
      <c r="Y4" s="96">
        <v>6.7984099999999996</v>
      </c>
      <c r="Z4">
        <v>21.993320000000001</v>
      </c>
      <c r="AA4">
        <v>41.238190000000003</v>
      </c>
      <c r="AB4">
        <v>58.881329999999998</v>
      </c>
      <c r="AC4">
        <v>49.533120000000004</v>
      </c>
      <c r="AD4">
        <v>48.656099999999995</v>
      </c>
      <c r="AE4">
        <v>36.149560000000001</v>
      </c>
      <c r="AF4" s="96">
        <v>28.502187496324908</v>
      </c>
      <c r="AG4">
        <v>66.377511872836507</v>
      </c>
      <c r="AH4">
        <v>211.12333447291081</v>
      </c>
      <c r="AI4">
        <v>68.713341688972349</v>
      </c>
      <c r="AJ4">
        <v>147.80087564376487</v>
      </c>
      <c r="AK4" s="85">
        <v>12.974350977554279</v>
      </c>
    </row>
    <row r="5" spans="1:42" ht="15" x14ac:dyDescent="0.25">
      <c r="A5" s="84" t="s">
        <v>29</v>
      </c>
      <c r="B5" s="85">
        <v>53.405980000000007</v>
      </c>
      <c r="C5" s="85">
        <v>97.829139999999995</v>
      </c>
      <c r="D5" s="85">
        <v>211.77466000000001</v>
      </c>
      <c r="E5" s="85">
        <v>63.109250000000003</v>
      </c>
      <c r="F5" s="85">
        <v>89.958119999999994</v>
      </c>
      <c r="G5" s="85">
        <v>24.910400000000003</v>
      </c>
      <c r="H5" s="85">
        <v>-4.8160100000000003</v>
      </c>
      <c r="I5" s="85">
        <v>73.336060000000003</v>
      </c>
      <c r="J5" s="85">
        <v>36.586980000000004</v>
      </c>
      <c r="K5" s="85">
        <v>21.691119999999998</v>
      </c>
      <c r="L5" s="85">
        <v>36.689769999999996</v>
      </c>
      <c r="M5" s="85">
        <v>4.0654399999999997</v>
      </c>
      <c r="N5" s="85">
        <v>38.304220000000001</v>
      </c>
      <c r="O5" s="85">
        <v>19.567259999999997</v>
      </c>
      <c r="P5" s="85">
        <v>194.10926000000001</v>
      </c>
      <c r="Q5" s="85">
        <v>10.566690000000001</v>
      </c>
      <c r="R5" s="85">
        <v>18.006209999999999</v>
      </c>
      <c r="S5" s="85">
        <v>42.33981</v>
      </c>
      <c r="T5" s="85">
        <v>29.493419999999997</v>
      </c>
      <c r="U5" s="85">
        <v>57.446640000000002</v>
      </c>
      <c r="V5" s="96">
        <v>36.949750000000002</v>
      </c>
      <c r="W5" s="96">
        <v>19.886479999999999</v>
      </c>
      <c r="X5" s="96">
        <v>30.005659999999999</v>
      </c>
      <c r="Y5" s="96">
        <v>35.553809999999999</v>
      </c>
      <c r="Z5">
        <v>40.773769999999999</v>
      </c>
      <c r="AA5">
        <v>31.995979999999999</v>
      </c>
      <c r="AB5">
        <v>74.449780000000004</v>
      </c>
      <c r="AC5">
        <v>14.88969</v>
      </c>
      <c r="AD5">
        <v>39.650980000000004</v>
      </c>
      <c r="AE5">
        <v>14.91981</v>
      </c>
      <c r="AF5" s="96">
        <v>53.503218596593655</v>
      </c>
      <c r="AG5">
        <v>97.944624983882534</v>
      </c>
      <c r="AH5">
        <v>211.27383722176506</v>
      </c>
      <c r="AI5">
        <v>63.115245487554333</v>
      </c>
      <c r="AJ5">
        <v>90.409230286593882</v>
      </c>
      <c r="AK5" s="85">
        <v>24.920403950258759</v>
      </c>
    </row>
    <row r="6" spans="1:42" ht="15" x14ac:dyDescent="0.25">
      <c r="A6" s="84" t="s">
        <v>30</v>
      </c>
      <c r="B6" s="85">
        <v>62.61224</v>
      </c>
      <c r="C6" s="85">
        <v>129.22682</v>
      </c>
      <c r="D6" s="85">
        <v>224.96581</v>
      </c>
      <c r="E6" s="85">
        <v>44.835190000000004</v>
      </c>
      <c r="F6" s="85">
        <v>177.33817000000002</v>
      </c>
      <c r="G6" s="85">
        <v>-56.693550000000002</v>
      </c>
      <c r="H6" s="85">
        <v>37.615089999999995</v>
      </c>
      <c r="I6" s="85">
        <v>83.826080000000005</v>
      </c>
      <c r="J6" s="85">
        <v>-9.628680000000001</v>
      </c>
      <c r="K6" s="85">
        <v>-8.9868500000000004</v>
      </c>
      <c r="L6" s="85">
        <v>31.59817</v>
      </c>
      <c r="M6" s="85">
        <v>-31.764150000000001</v>
      </c>
      <c r="N6" s="85">
        <v>8.1977799999999998</v>
      </c>
      <c r="O6" s="85">
        <v>-4.6275300000000001</v>
      </c>
      <c r="P6" s="85">
        <v>107.54282000000001</v>
      </c>
      <c r="Q6" s="85">
        <v>18.535509999999999</v>
      </c>
      <c r="R6" s="85">
        <v>-8.2876000000000012</v>
      </c>
      <c r="S6" s="85">
        <v>9.9111000000000011</v>
      </c>
      <c r="T6" s="85">
        <v>-22.678090000000001</v>
      </c>
      <c r="U6" s="85">
        <v>14.65991</v>
      </c>
      <c r="V6" s="96">
        <v>17.707439999999998</v>
      </c>
      <c r="W6" s="96">
        <v>9.1945100000000011</v>
      </c>
      <c r="X6" s="96">
        <v>12.195319999999999</v>
      </c>
      <c r="Y6" s="96">
        <v>-13.04682</v>
      </c>
      <c r="Z6">
        <v>5.0683699999999998</v>
      </c>
      <c r="AA6">
        <v>-22.833819999999999</v>
      </c>
      <c r="AB6">
        <v>21.36993</v>
      </c>
      <c r="AC6">
        <v>4.0066199999999998</v>
      </c>
      <c r="AD6">
        <v>64.574950000000001</v>
      </c>
      <c r="AE6">
        <v>63.134869999999999</v>
      </c>
      <c r="AF6" s="96">
        <v>61.180317783398927</v>
      </c>
      <c r="AG6">
        <v>128.26726604236279</v>
      </c>
      <c r="AH6">
        <v>224.00764611072893</v>
      </c>
      <c r="AI6">
        <v>43.466726188585206</v>
      </c>
      <c r="AJ6">
        <v>176.01578651210627</v>
      </c>
      <c r="AK6" s="85">
        <v>-58.085781288219785</v>
      </c>
    </row>
    <row r="7" spans="1:42" ht="15" x14ac:dyDescent="0.25">
      <c r="A7" s="84" t="s">
        <v>31</v>
      </c>
      <c r="B7" s="85">
        <v>27.73244</v>
      </c>
      <c r="C7" s="85">
        <v>75.024360000000001</v>
      </c>
      <c r="D7" s="85">
        <v>159.47320999999999</v>
      </c>
      <c r="E7" s="85">
        <v>29.552319999999998</v>
      </c>
      <c r="F7" s="85">
        <v>81.07553999999999</v>
      </c>
      <c r="G7" s="85">
        <v>86.656300000000002</v>
      </c>
      <c r="H7" s="85">
        <v>38.537150000000004</v>
      </c>
      <c r="I7" s="85">
        <v>88.094770000000011</v>
      </c>
      <c r="J7" s="85">
        <v>-55.505400000000002</v>
      </c>
      <c r="K7" s="85">
        <v>-25.224409999999999</v>
      </c>
      <c r="L7" s="85">
        <v>-11.06203</v>
      </c>
      <c r="M7" s="85">
        <v>-40.472319999999996</v>
      </c>
      <c r="N7" s="85">
        <v>-8.5150300000000012</v>
      </c>
      <c r="O7" s="85">
        <v>5.4860100000000003</v>
      </c>
      <c r="P7" s="85">
        <v>89.623949999999994</v>
      </c>
      <c r="Q7" s="85">
        <v>5.5964700000000001</v>
      </c>
      <c r="R7" s="85">
        <v>-13.982229999999999</v>
      </c>
      <c r="S7" s="85">
        <v>-5.7306000000000008</v>
      </c>
      <c r="T7" s="85">
        <v>-15.20013</v>
      </c>
      <c r="U7" s="85">
        <v>34.876040000000003</v>
      </c>
      <c r="V7" s="96">
        <v>71.3001</v>
      </c>
      <c r="W7" s="96">
        <v>20.61309</v>
      </c>
      <c r="X7" s="96">
        <v>9.5076800000000006</v>
      </c>
      <c r="Y7" s="96">
        <v>-18.428540000000002</v>
      </c>
      <c r="Z7">
        <v>-11.481530000000001</v>
      </c>
      <c r="AA7">
        <v>17.488060000000001</v>
      </c>
      <c r="AB7">
        <v>42.204129999999999</v>
      </c>
      <c r="AC7">
        <v>-16.627680000000002</v>
      </c>
      <c r="AD7">
        <v>57.904980000000002</v>
      </c>
      <c r="AE7">
        <v>18.792390000000001</v>
      </c>
      <c r="AF7" s="96">
        <v>27.715374733300219</v>
      </c>
      <c r="AG7">
        <v>73.575185829979745</v>
      </c>
      <c r="AH7">
        <v>159.09265105449037</v>
      </c>
      <c r="AI7">
        <v>29.569324498987175</v>
      </c>
      <c r="AJ7">
        <v>81.100535732897853</v>
      </c>
      <c r="AK7" s="85">
        <v>86.681304144388463</v>
      </c>
    </row>
    <row r="8" spans="1:42" ht="15" x14ac:dyDescent="0.25">
      <c r="A8" s="84" t="s">
        <v>32</v>
      </c>
      <c r="B8" s="85">
        <v>13.905670000000001</v>
      </c>
      <c r="C8" s="85">
        <v>50.254080000000002</v>
      </c>
      <c r="D8" s="85">
        <v>122.22750000000001</v>
      </c>
      <c r="E8" s="85">
        <v>45.130360000000003</v>
      </c>
      <c r="F8" s="85">
        <v>144.82448000000002</v>
      </c>
      <c r="G8" s="85">
        <v>15.857620000000001</v>
      </c>
      <c r="H8" s="85">
        <v>26.527619999999999</v>
      </c>
      <c r="I8" s="85">
        <v>112.01666</v>
      </c>
      <c r="J8" s="85">
        <v>5.9267599999999998</v>
      </c>
      <c r="K8" s="85">
        <v>-7.9631999999999996</v>
      </c>
      <c r="L8" s="85">
        <v>-10.182930000000001</v>
      </c>
      <c r="M8" s="85">
        <v>-18.910119999999999</v>
      </c>
      <c r="N8" s="85">
        <v>-5.1637899999999997</v>
      </c>
      <c r="O8" s="85">
        <v>4.8523900000000006</v>
      </c>
      <c r="P8" s="85">
        <v>136.5727</v>
      </c>
      <c r="Q8" s="85">
        <v>-17.06551</v>
      </c>
      <c r="R8" s="85">
        <v>-25.80247</v>
      </c>
      <c r="S8" s="85">
        <v>13.146979999999999</v>
      </c>
      <c r="T8" s="85">
        <v>9.7264300000000006</v>
      </c>
      <c r="U8" s="85">
        <v>41.096609999999998</v>
      </c>
      <c r="V8" s="96">
        <v>63.824849999999998</v>
      </c>
      <c r="W8" s="96">
        <v>-6.9918699999999996</v>
      </c>
      <c r="X8" s="96">
        <v>0.73799999999999999</v>
      </c>
      <c r="Y8" s="96">
        <v>-18.297540000000001</v>
      </c>
      <c r="Z8">
        <v>-12.214030000000001</v>
      </c>
      <c r="AA8">
        <v>9.0859300000000012</v>
      </c>
      <c r="AB8">
        <v>5.1340200000000005</v>
      </c>
      <c r="AC8">
        <v>-29.088660000000001</v>
      </c>
      <c r="AD8">
        <v>48.692149999999998</v>
      </c>
      <c r="AE8">
        <v>-11.59253</v>
      </c>
      <c r="AF8" s="96">
        <v>13.941845357980599</v>
      </c>
      <c r="AG8">
        <v>50.616735034495079</v>
      </c>
      <c r="AH8">
        <v>122.33935550539928</v>
      </c>
      <c r="AI8">
        <v>45.147363021899245</v>
      </c>
      <c r="AJ8">
        <v>144.73754131987366</v>
      </c>
      <c r="AK8" s="85">
        <v>15.892615499680849</v>
      </c>
    </row>
    <row r="9" spans="1:42" ht="15" x14ac:dyDescent="0.25">
      <c r="A9" s="84" t="s">
        <v>33</v>
      </c>
      <c r="B9" s="85">
        <v>78.603580000000008</v>
      </c>
      <c r="C9" s="85">
        <v>0.77813999999999994</v>
      </c>
      <c r="D9" s="85">
        <v>11.42347</v>
      </c>
      <c r="E9" s="85">
        <v>-1.8183699999999998</v>
      </c>
      <c r="F9" s="85">
        <v>48.385210000000001</v>
      </c>
      <c r="G9" s="85">
        <v>10.9796</v>
      </c>
      <c r="H9" s="85">
        <v>-16.415560000000003</v>
      </c>
      <c r="I9" s="85">
        <v>59.579190000000004</v>
      </c>
      <c r="J9" s="85">
        <v>20.131820000000001</v>
      </c>
      <c r="K9" s="85">
        <v>-1.8760000000000002E-2</v>
      </c>
      <c r="L9" s="85">
        <v>-40.888860000000001</v>
      </c>
      <c r="M9" s="85">
        <v>-24.57798</v>
      </c>
      <c r="N9" s="85">
        <v>-41.014429999999997</v>
      </c>
      <c r="O9" s="85">
        <v>-32.649230000000003</v>
      </c>
      <c r="P9" s="85">
        <v>31.118189999999998</v>
      </c>
      <c r="Q9" s="85">
        <v>-16.25863</v>
      </c>
      <c r="R9" s="85">
        <v>-29.007360000000002</v>
      </c>
      <c r="S9" s="85">
        <v>15.05063</v>
      </c>
      <c r="T9" s="85">
        <v>-28.113409999999998</v>
      </c>
      <c r="U9" s="85">
        <v>-6.2963900000000006</v>
      </c>
      <c r="V9" s="96">
        <v>35.037300000000002</v>
      </c>
      <c r="W9" s="96">
        <v>-16.40408</v>
      </c>
      <c r="X9" s="96">
        <v>-27.575620000000001</v>
      </c>
      <c r="Y9" s="96">
        <v>-23.976099999999999</v>
      </c>
      <c r="Z9">
        <v>-8.1685800000000004</v>
      </c>
      <c r="AA9">
        <v>-18.756529999999998</v>
      </c>
      <c r="AB9">
        <v>-18.879729999999999</v>
      </c>
      <c r="AC9">
        <v>-18.7621</v>
      </c>
      <c r="AD9">
        <v>4.9375299999999998</v>
      </c>
      <c r="AE9">
        <v>-14.283790000000002</v>
      </c>
      <c r="AF9" s="96">
        <v>78.656605207787052</v>
      </c>
      <c r="AG9">
        <v>0.79443608718219216</v>
      </c>
      <c r="AH9">
        <v>10.795318554272191</v>
      </c>
      <c r="AI9">
        <v>-1.7823744887791051</v>
      </c>
      <c r="AJ9">
        <v>48.433600307417684</v>
      </c>
      <c r="AK9" s="85">
        <v>11.01660335260364</v>
      </c>
    </row>
    <row r="10" spans="1:42" ht="15" x14ac:dyDescent="0.25">
      <c r="A10" s="84" t="s">
        <v>34</v>
      </c>
      <c r="B10" s="85">
        <v>-5.8830900000000002</v>
      </c>
      <c r="C10" s="85">
        <v>27.880080000000003</v>
      </c>
      <c r="D10" s="85">
        <v>-8.3493899999999996</v>
      </c>
      <c r="E10" s="85">
        <v>20.232430000000001</v>
      </c>
      <c r="F10" s="85">
        <v>30.843540000000001</v>
      </c>
      <c r="G10" s="85">
        <v>41.040230000000001</v>
      </c>
      <c r="H10" s="85">
        <v>14.490680000000001</v>
      </c>
      <c r="I10" s="85">
        <v>75.778990000000007</v>
      </c>
      <c r="J10" s="85">
        <v>65.886160000000004</v>
      </c>
      <c r="K10" s="85">
        <v>-49.466929999999998</v>
      </c>
      <c r="L10" s="85">
        <v>-38.095980000000004</v>
      </c>
      <c r="M10" s="85">
        <v>-9.229239999999999</v>
      </c>
      <c r="N10" s="85">
        <v>-13.51318</v>
      </c>
      <c r="O10" s="85">
        <v>-26.592950000000002</v>
      </c>
      <c r="P10" s="85">
        <v>24.434360000000002</v>
      </c>
      <c r="Q10" s="85">
        <v>-13.056049999999999</v>
      </c>
      <c r="R10" s="85">
        <v>-8.1851199999999995</v>
      </c>
      <c r="S10" s="85">
        <v>-2.57158</v>
      </c>
      <c r="T10" s="85">
        <v>-30.264680000000002</v>
      </c>
      <c r="U10" s="85">
        <v>-36.50526</v>
      </c>
      <c r="V10" s="96">
        <v>7.3666599999999995</v>
      </c>
      <c r="W10" s="96">
        <v>20.909459999999999</v>
      </c>
      <c r="X10" s="96">
        <v>21.97174</v>
      </c>
      <c r="Y10" s="96">
        <v>-3.3679099999999997</v>
      </c>
      <c r="Z10">
        <v>5.8490699999999993</v>
      </c>
      <c r="AA10">
        <v>18.370330000000003</v>
      </c>
      <c r="AB10">
        <v>18.507080000000002</v>
      </c>
      <c r="AC10">
        <v>26.724900000000002</v>
      </c>
      <c r="AD10">
        <v>-54.714529999999996</v>
      </c>
      <c r="AE10">
        <v>-25.463419999999999</v>
      </c>
      <c r="AF10" s="96">
        <v>-6.2687281740997962</v>
      </c>
      <c r="AG10">
        <v>27.797003253292672</v>
      </c>
      <c r="AH10">
        <v>-8.8693892113595538</v>
      </c>
      <c r="AI10">
        <v>20.270427585364928</v>
      </c>
      <c r="AJ10">
        <v>31.095874910913547</v>
      </c>
      <c r="AK10" s="85">
        <v>41.084230687295033</v>
      </c>
    </row>
    <row r="11" spans="1:42" ht="15" x14ac:dyDescent="0.25">
      <c r="A11" s="84" t="s">
        <v>35</v>
      </c>
      <c r="B11" s="85">
        <v>53.409349999999996</v>
      </c>
      <c r="C11" s="85">
        <v>56.28331</v>
      </c>
      <c r="D11" s="85">
        <v>85.919169999999994</v>
      </c>
      <c r="E11" s="85">
        <v>47.941989999999997</v>
      </c>
      <c r="F11" s="85">
        <v>32.843679999999999</v>
      </c>
      <c r="G11" s="85">
        <v>9.41737</v>
      </c>
      <c r="H11" s="85">
        <v>73.407210000000006</v>
      </c>
      <c r="I11" s="85">
        <v>56.459800000000001</v>
      </c>
      <c r="J11" s="85">
        <v>48.113410000000002</v>
      </c>
      <c r="K11" s="85">
        <v>12.67862</v>
      </c>
      <c r="L11" s="85">
        <v>24.742099999999997</v>
      </c>
      <c r="M11" s="85">
        <v>-3.3823099999999999</v>
      </c>
      <c r="N11" s="85">
        <v>40.45872</v>
      </c>
      <c r="O11" s="85">
        <v>7.9324300000000001</v>
      </c>
      <c r="P11" s="85">
        <v>46.411089999999994</v>
      </c>
      <c r="Q11" s="85">
        <v>6.7395899999999997</v>
      </c>
      <c r="R11" s="85">
        <v>17.925740000000001</v>
      </c>
      <c r="S11" s="85">
        <v>17.421220000000002</v>
      </c>
      <c r="T11" s="85">
        <v>-3.9880599999999999</v>
      </c>
      <c r="U11" s="85">
        <v>-1.2442899999999999</v>
      </c>
      <c r="V11" s="96">
        <v>21.964880000000001</v>
      </c>
      <c r="W11" s="96">
        <v>75.510499999999993</v>
      </c>
      <c r="X11" s="96">
        <v>37.568370000000002</v>
      </c>
      <c r="Y11" s="96">
        <v>42.03425</v>
      </c>
      <c r="Z11">
        <v>42.976790000000001</v>
      </c>
      <c r="AA11">
        <v>38.019089999999998</v>
      </c>
      <c r="AB11">
        <v>12.330110000000001</v>
      </c>
      <c r="AC11">
        <v>11.853590000000001</v>
      </c>
      <c r="AD11">
        <v>-10.878549999999999</v>
      </c>
      <c r="AE11">
        <v>0.28339999999999999</v>
      </c>
      <c r="AF11" s="96">
        <v>51.813121174655578</v>
      </c>
      <c r="AG11">
        <v>55.485192829981116</v>
      </c>
      <c r="AH11">
        <v>84.255431956262342</v>
      </c>
      <c r="AI11">
        <v>46.678198108351161</v>
      </c>
      <c r="AJ11">
        <v>31.555222937490573</v>
      </c>
      <c r="AK11" s="85">
        <v>8.0720623772949942</v>
      </c>
    </row>
    <row r="12" spans="1:42" ht="15" x14ac:dyDescent="0.25">
      <c r="A12" s="84" t="s">
        <v>36</v>
      </c>
      <c r="B12" s="85">
        <v>64.282830000000004</v>
      </c>
      <c r="C12" s="85">
        <v>64.577929999999995</v>
      </c>
      <c r="D12" s="85">
        <v>71.455939999999998</v>
      </c>
      <c r="E12" s="85">
        <v>58.154240000000001</v>
      </c>
      <c r="F12" s="85">
        <v>42.169260000000001</v>
      </c>
      <c r="G12" s="85">
        <v>18.811229999999998</v>
      </c>
      <c r="H12" s="85">
        <v>37.728870000000001</v>
      </c>
      <c r="I12" s="85">
        <v>102.28238999999999</v>
      </c>
      <c r="J12" s="85">
        <v>63.219099999999997</v>
      </c>
      <c r="K12" s="85">
        <v>-1.1670799999999999</v>
      </c>
      <c r="L12" s="85">
        <v>27.992830000000001</v>
      </c>
      <c r="M12" s="85">
        <v>55.190280000000001</v>
      </c>
      <c r="N12" s="85">
        <v>32.140479999999997</v>
      </c>
      <c r="O12" s="85">
        <v>31.014310000000002</v>
      </c>
      <c r="P12" s="85">
        <v>29.221220000000002</v>
      </c>
      <c r="Q12" s="85">
        <v>-5.8577599999999999</v>
      </c>
      <c r="R12" s="85">
        <v>13.77566</v>
      </c>
      <c r="S12" s="85">
        <v>20.98864</v>
      </c>
      <c r="T12" s="85">
        <v>9.6280200000000011</v>
      </c>
      <c r="U12" s="85">
        <v>25.324290000000001</v>
      </c>
      <c r="V12" s="96">
        <v>17.578880000000002</v>
      </c>
      <c r="W12" s="96">
        <v>49.973109999999998</v>
      </c>
      <c r="X12" s="96">
        <v>68.102980000000002</v>
      </c>
      <c r="Y12" s="96">
        <v>84.069659999999999</v>
      </c>
      <c r="Z12">
        <v>26.646470000000001</v>
      </c>
      <c r="AA12">
        <v>42.182259999999999</v>
      </c>
      <c r="AB12">
        <v>36.151679999999999</v>
      </c>
      <c r="AC12">
        <v>18.166060000000002</v>
      </c>
      <c r="AD12">
        <v>17.873080000000002</v>
      </c>
      <c r="AE12">
        <v>4.9049300000000002</v>
      </c>
      <c r="AF12" s="96">
        <v>64.526982142959554</v>
      </c>
      <c r="AG12">
        <v>64.196070820739521</v>
      </c>
      <c r="AH12">
        <v>71.079936959728215</v>
      </c>
      <c r="AI12">
        <v>58.189243912840368</v>
      </c>
      <c r="AJ12">
        <v>42.199258041511065</v>
      </c>
      <c r="AK12" s="85">
        <v>18.835227671429944</v>
      </c>
    </row>
    <row r="13" spans="1:42" ht="15" x14ac:dyDescent="0.25">
      <c r="A13" s="84" t="s">
        <v>37</v>
      </c>
      <c r="B13" s="85">
        <v>24.83699</v>
      </c>
      <c r="C13" s="85">
        <v>75.222429999999989</v>
      </c>
      <c r="D13" s="85">
        <v>44.385730000000002</v>
      </c>
      <c r="E13" s="85">
        <v>47.589800000000004</v>
      </c>
      <c r="F13" s="85">
        <v>34.997630000000001</v>
      </c>
      <c r="G13" s="85">
        <v>11.211030000000001</v>
      </c>
      <c r="H13" s="85">
        <v>19.502970000000001</v>
      </c>
      <c r="I13" s="85">
        <v>54.718679999999999</v>
      </c>
      <c r="J13" s="85">
        <v>17.3261</v>
      </c>
      <c r="K13" s="85">
        <v>33.096730000000001</v>
      </c>
      <c r="L13" s="85">
        <v>7.0241199999999999</v>
      </c>
      <c r="M13" s="85">
        <v>38.168879999999994</v>
      </c>
      <c r="N13" s="85">
        <v>-0.32697000000000004</v>
      </c>
      <c r="O13" s="85">
        <v>84.070039999999992</v>
      </c>
      <c r="P13" s="85">
        <v>20.03706</v>
      </c>
      <c r="Q13" s="85">
        <v>40.291160000000005</v>
      </c>
      <c r="R13" s="85">
        <v>11.96547</v>
      </c>
      <c r="S13" s="85">
        <v>9.7060499999999994</v>
      </c>
      <c r="T13" s="85">
        <v>-4.8878300000000001</v>
      </c>
      <c r="U13" s="85">
        <v>42.031129999999997</v>
      </c>
      <c r="V13" s="96">
        <v>22.63785</v>
      </c>
      <c r="W13" s="96">
        <v>39.329860000000004</v>
      </c>
      <c r="X13" s="96">
        <v>28.046230000000001</v>
      </c>
      <c r="Y13" s="96">
        <v>21.405650000000001</v>
      </c>
      <c r="Z13">
        <v>63.749839999999999</v>
      </c>
      <c r="AA13">
        <v>50.552589999999995</v>
      </c>
      <c r="AB13">
        <v>35.498150000000003</v>
      </c>
      <c r="AC13">
        <v>22.665689999999998</v>
      </c>
      <c r="AD13">
        <v>13.309760000000001</v>
      </c>
      <c r="AE13">
        <v>-5.9156000000000004</v>
      </c>
      <c r="AF13" s="96">
        <v>26.268479665397614</v>
      </c>
      <c r="AG13">
        <v>76.404177790335339</v>
      </c>
      <c r="AH13">
        <v>45.021740330611671</v>
      </c>
      <c r="AI13">
        <v>48.923185500669511</v>
      </c>
      <c r="AJ13">
        <v>36.374406581363942</v>
      </c>
      <c r="AK13" s="85">
        <v>12.622972616543208</v>
      </c>
    </row>
    <row r="14" spans="1:42" ht="15" x14ac:dyDescent="0.25">
      <c r="A14" s="84" t="s">
        <v>38</v>
      </c>
      <c r="B14" s="85">
        <v>24.755089999999999</v>
      </c>
      <c r="C14" s="85">
        <v>41.368510000000001</v>
      </c>
      <c r="D14" s="85">
        <v>54.319510000000001</v>
      </c>
      <c r="E14" s="85">
        <v>11.286760000000001</v>
      </c>
      <c r="F14" s="85">
        <v>42.111879999999999</v>
      </c>
      <c r="G14" s="85">
        <v>49.319809999999997</v>
      </c>
      <c r="H14" s="85">
        <v>62.6631</v>
      </c>
      <c r="I14" s="85">
        <v>57.306669999999997</v>
      </c>
      <c r="J14" s="85">
        <v>20.52073</v>
      </c>
      <c r="K14" s="85">
        <v>2.0303399999999998</v>
      </c>
      <c r="L14" s="85">
        <v>10.25154</v>
      </c>
      <c r="M14" s="85">
        <v>11.652959999999998</v>
      </c>
      <c r="N14" s="85">
        <v>18.590709999999998</v>
      </c>
      <c r="O14" s="85">
        <v>93.237679999999997</v>
      </c>
      <c r="P14" s="85">
        <v>8.5751200000000001</v>
      </c>
      <c r="Q14" s="85">
        <v>14.65644</v>
      </c>
      <c r="R14" s="85">
        <v>33.630459999999999</v>
      </c>
      <c r="S14" s="85">
        <v>27.760300000000001</v>
      </c>
      <c r="T14" s="85">
        <v>11.286379999999999</v>
      </c>
      <c r="U14" s="85">
        <v>-14.38903</v>
      </c>
      <c r="V14" s="96">
        <v>11.00366</v>
      </c>
      <c r="W14" s="96">
        <v>30.656770000000002</v>
      </c>
      <c r="X14" s="96">
        <v>78.433350000000004</v>
      </c>
      <c r="Y14" s="96">
        <v>20.926279999999998</v>
      </c>
      <c r="Z14">
        <v>17.11955</v>
      </c>
      <c r="AA14">
        <v>49.568680000000001</v>
      </c>
      <c r="AB14">
        <v>30.38326</v>
      </c>
      <c r="AC14">
        <v>41.949339999999999</v>
      </c>
      <c r="AD14">
        <v>90.300280000000001</v>
      </c>
      <c r="AE14">
        <v>25.237020000000001</v>
      </c>
      <c r="AF14" s="96">
        <v>26.017717809976254</v>
      </c>
      <c r="AG14">
        <v>42.795492049736886</v>
      </c>
      <c r="AH14">
        <v>56.29713986604478</v>
      </c>
      <c r="AI14">
        <v>12.602030529735451</v>
      </c>
      <c r="AJ14">
        <v>43.509299466829255</v>
      </c>
      <c r="AK14" s="85">
        <v>50.729834366717519</v>
      </c>
    </row>
    <row r="15" spans="1:42" ht="15" x14ac:dyDescent="0.25">
      <c r="A15" s="84" t="s">
        <v>39</v>
      </c>
      <c r="B15" s="85">
        <v>60.335120000000003</v>
      </c>
      <c r="C15" s="85">
        <v>94.61439</v>
      </c>
      <c r="D15" s="85">
        <v>57.228949999999998</v>
      </c>
      <c r="E15" s="85">
        <v>76.772750000000002</v>
      </c>
      <c r="F15" s="85">
        <v>23.632810000000003</v>
      </c>
      <c r="G15" s="85">
        <v>26.613599999999998</v>
      </c>
      <c r="H15" s="85">
        <v>20.40418</v>
      </c>
      <c r="I15" s="85">
        <v>6.7861099999999999</v>
      </c>
      <c r="J15" s="85">
        <v>7.0875000000000004</v>
      </c>
      <c r="K15" s="85">
        <v>18.854099999999999</v>
      </c>
      <c r="L15" s="85">
        <v>35.589959999999998</v>
      </c>
      <c r="M15" s="85">
        <v>26.338159999999998</v>
      </c>
      <c r="N15" s="85">
        <v>20.191050000000001</v>
      </c>
      <c r="O15" s="85">
        <v>74.97139</v>
      </c>
      <c r="P15" s="85">
        <v>11.51708</v>
      </c>
      <c r="Q15" s="85">
        <v>-4.6183199999999998</v>
      </c>
      <c r="R15" s="85">
        <v>27.153869999999998</v>
      </c>
      <c r="S15" s="85">
        <v>22.050689999999999</v>
      </c>
      <c r="T15" s="85">
        <v>10.000299999999999</v>
      </c>
      <c r="U15" s="85">
        <v>200.48664000000002</v>
      </c>
      <c r="V15" s="96">
        <v>49.498660000000001</v>
      </c>
      <c r="W15" s="96">
        <v>30.962709999999998</v>
      </c>
      <c r="X15" s="96">
        <v>25.01275</v>
      </c>
      <c r="Y15" s="96">
        <v>10.133760000000001</v>
      </c>
      <c r="Z15">
        <v>15.85665</v>
      </c>
      <c r="AA15">
        <v>14.69364</v>
      </c>
      <c r="AB15">
        <v>24.777099999999997</v>
      </c>
      <c r="AC15">
        <v>25.998349999999999</v>
      </c>
      <c r="AD15">
        <v>73.964010000000002</v>
      </c>
      <c r="AE15">
        <v>39.270139999999998</v>
      </c>
      <c r="AF15" s="96">
        <v>58.229954837951695</v>
      </c>
      <c r="AG15">
        <v>94.346721745758927</v>
      </c>
      <c r="AH15">
        <v>58.610447656656703</v>
      </c>
      <c r="AI15">
        <v>76.782752691710428</v>
      </c>
      <c r="AJ15">
        <v>23.65781498950923</v>
      </c>
      <c r="AK15" s="85">
        <v>26.622603436240691</v>
      </c>
    </row>
    <row r="21" spans="2:37" ht="12.75" customHeight="1" x14ac:dyDescent="0.25">
      <c r="B21" s="85"/>
      <c r="C21" s="85"/>
      <c r="D21" s="85"/>
      <c r="E21" s="85"/>
      <c r="F21" s="85"/>
      <c r="G21" s="85"/>
      <c r="H21" s="85"/>
      <c r="I21" s="85"/>
      <c r="J21" s="85"/>
      <c r="K21" s="85"/>
      <c r="L21" s="85"/>
      <c r="M21" s="85"/>
      <c r="N21" s="85"/>
      <c r="O21" s="85"/>
      <c r="P21" s="85"/>
      <c r="Q21" s="85"/>
      <c r="R21" s="85"/>
      <c r="S21" s="85"/>
      <c r="T21" s="85"/>
      <c r="U21" s="85"/>
      <c r="V21" s="96"/>
      <c r="W21" s="96"/>
      <c r="X21" s="96"/>
      <c r="Y21" s="96"/>
      <c r="AF21" s="96"/>
      <c r="AK21" s="85"/>
    </row>
    <row r="22" spans="2:37" ht="12.75" customHeight="1" x14ac:dyDescent="0.25">
      <c r="B22" s="85"/>
      <c r="C22" s="85"/>
      <c r="D22" s="85"/>
      <c r="E22" s="85"/>
      <c r="F22" s="85"/>
      <c r="G22" s="85"/>
      <c r="H22" s="85"/>
      <c r="I22" s="85"/>
      <c r="J22" s="85"/>
      <c r="K22" s="85"/>
      <c r="L22" s="85"/>
      <c r="M22" s="85"/>
      <c r="N22" s="85"/>
      <c r="O22" s="85"/>
      <c r="P22" s="85"/>
      <c r="Q22" s="85"/>
      <c r="R22" s="85"/>
      <c r="S22" s="85"/>
      <c r="T22" s="85"/>
      <c r="U22" s="85"/>
      <c r="V22" s="96"/>
      <c r="W22" s="96"/>
      <c r="X22" s="96"/>
      <c r="Y22" s="96"/>
      <c r="AF22" s="96"/>
      <c r="AK22" s="85"/>
    </row>
    <row r="23" spans="2:37" ht="12.75" customHeight="1" x14ac:dyDescent="0.25">
      <c r="B23" s="85"/>
      <c r="C23" s="85"/>
      <c r="D23" s="85"/>
      <c r="E23" s="85"/>
      <c r="F23" s="85"/>
      <c r="G23" s="85"/>
      <c r="H23" s="85"/>
      <c r="I23" s="85"/>
      <c r="J23" s="85"/>
      <c r="K23" s="85"/>
      <c r="L23" s="85"/>
      <c r="M23" s="85"/>
      <c r="N23" s="85"/>
      <c r="O23" s="85"/>
      <c r="P23" s="85"/>
      <c r="Q23" s="85"/>
      <c r="R23" s="85"/>
      <c r="S23" s="85"/>
      <c r="T23" s="85"/>
      <c r="U23" s="85"/>
      <c r="V23" s="96"/>
      <c r="W23" s="96"/>
      <c r="X23" s="96"/>
      <c r="Y23" s="96"/>
      <c r="AF23" s="96"/>
      <c r="AK23" s="85"/>
    </row>
    <row r="24" spans="2:37" ht="12.75" customHeight="1" x14ac:dyDescent="0.25">
      <c r="B24" s="85"/>
      <c r="C24" s="85"/>
      <c r="D24" s="85"/>
      <c r="E24" s="85"/>
      <c r="F24" s="85"/>
      <c r="G24" s="85"/>
      <c r="H24" s="85"/>
      <c r="I24" s="85"/>
      <c r="J24" s="85"/>
      <c r="K24" s="85"/>
      <c r="L24" s="85"/>
      <c r="M24" s="85"/>
      <c r="N24" s="85"/>
      <c r="O24" s="85"/>
      <c r="P24" s="85"/>
      <c r="Q24" s="85"/>
      <c r="R24" s="85"/>
      <c r="S24" s="85"/>
      <c r="T24" s="85"/>
      <c r="U24" s="85"/>
      <c r="V24" s="96"/>
      <c r="W24" s="96"/>
      <c r="X24" s="96"/>
      <c r="Y24" s="96"/>
      <c r="AF24" s="96"/>
      <c r="AK24" s="85"/>
    </row>
    <row r="25" spans="2:37" ht="12.75" customHeight="1" x14ac:dyDescent="0.25">
      <c r="B25" s="85"/>
      <c r="C25" s="85"/>
      <c r="D25" s="85"/>
      <c r="E25" s="85"/>
      <c r="F25" s="85"/>
      <c r="G25" s="85"/>
      <c r="H25" s="85"/>
      <c r="I25" s="85"/>
      <c r="J25" s="85"/>
      <c r="K25" s="85"/>
      <c r="L25" s="85"/>
      <c r="M25" s="85"/>
      <c r="N25" s="85"/>
      <c r="O25" s="85"/>
      <c r="P25" s="85"/>
      <c r="Q25" s="85"/>
      <c r="R25" s="85"/>
      <c r="S25" s="85"/>
      <c r="T25" s="85"/>
      <c r="U25" s="85"/>
      <c r="V25" s="96"/>
      <c r="W25" s="96"/>
      <c r="X25" s="96"/>
      <c r="Y25" s="96"/>
      <c r="AF25" s="96"/>
      <c r="AK25" s="85"/>
    </row>
    <row r="26" spans="2:37" ht="12.75" customHeight="1" x14ac:dyDescent="0.25">
      <c r="B26" s="85"/>
      <c r="C26" s="85"/>
      <c r="D26" s="85"/>
      <c r="E26" s="85"/>
      <c r="F26" s="85"/>
      <c r="G26" s="85"/>
      <c r="H26" s="85"/>
      <c r="I26" s="85"/>
      <c r="J26" s="85"/>
      <c r="K26" s="85"/>
      <c r="L26" s="85"/>
      <c r="M26" s="85"/>
      <c r="N26" s="85"/>
      <c r="O26" s="85"/>
      <c r="P26" s="85"/>
      <c r="Q26" s="85"/>
      <c r="R26" s="85"/>
      <c r="S26" s="85"/>
      <c r="T26" s="85"/>
      <c r="U26" s="85"/>
      <c r="V26" s="96"/>
      <c r="W26" s="96"/>
      <c r="X26" s="96"/>
      <c r="Y26" s="96"/>
      <c r="AF26" s="96"/>
      <c r="AK26" s="85"/>
    </row>
    <row r="27" spans="2:37" ht="12.75" customHeight="1" x14ac:dyDescent="0.25">
      <c r="B27" s="85"/>
      <c r="C27" s="85"/>
      <c r="D27" s="85"/>
      <c r="E27" s="85"/>
      <c r="F27" s="85"/>
      <c r="G27" s="85"/>
      <c r="H27" s="85"/>
      <c r="I27" s="85"/>
      <c r="J27" s="85"/>
      <c r="K27" s="85"/>
      <c r="L27" s="85"/>
      <c r="M27" s="85"/>
      <c r="N27" s="85"/>
      <c r="O27" s="85"/>
      <c r="P27" s="85"/>
      <c r="Q27" s="85"/>
      <c r="R27" s="85"/>
      <c r="S27" s="85"/>
      <c r="T27" s="85"/>
      <c r="U27" s="85"/>
      <c r="V27" s="96"/>
      <c r="W27" s="96"/>
      <c r="X27" s="96"/>
      <c r="Y27" s="96"/>
      <c r="AF27" s="96"/>
      <c r="AK27" s="85"/>
    </row>
    <row r="28" spans="2:37" ht="12.75" customHeight="1" x14ac:dyDescent="0.25">
      <c r="B28" s="85"/>
      <c r="C28" s="85"/>
      <c r="D28" s="85"/>
      <c r="E28" s="85"/>
      <c r="F28" s="85"/>
      <c r="G28" s="85"/>
      <c r="H28" s="85"/>
      <c r="I28" s="85"/>
      <c r="J28" s="85"/>
      <c r="K28" s="85"/>
      <c r="L28" s="85"/>
      <c r="M28" s="85"/>
      <c r="N28" s="85"/>
      <c r="O28" s="85"/>
      <c r="P28" s="85"/>
      <c r="Q28" s="85"/>
      <c r="R28" s="85"/>
      <c r="S28" s="85"/>
      <c r="T28" s="85"/>
      <c r="U28" s="85"/>
      <c r="V28" s="96"/>
      <c r="W28" s="96"/>
      <c r="X28" s="96"/>
      <c r="Y28" s="96"/>
      <c r="AF28" s="96"/>
      <c r="AK28" s="85"/>
    </row>
    <row r="29" spans="2:37" ht="12.75" customHeight="1" x14ac:dyDescent="0.25">
      <c r="B29" s="85"/>
      <c r="C29" s="85"/>
      <c r="D29" s="85"/>
      <c r="E29" s="85"/>
      <c r="F29" s="85"/>
      <c r="G29" s="85"/>
      <c r="H29" s="85"/>
      <c r="I29" s="85"/>
      <c r="J29" s="85"/>
      <c r="K29" s="85"/>
      <c r="L29" s="85"/>
      <c r="M29" s="85"/>
      <c r="N29" s="85"/>
      <c r="O29" s="85"/>
      <c r="P29" s="85"/>
      <c r="Q29" s="85"/>
      <c r="R29" s="85"/>
      <c r="S29" s="85"/>
      <c r="T29" s="85"/>
      <c r="U29" s="85"/>
      <c r="V29" s="96"/>
      <c r="W29" s="96"/>
      <c r="X29" s="96"/>
      <c r="Y29" s="96"/>
      <c r="AF29" s="96"/>
      <c r="AK29" s="85"/>
    </row>
    <row r="30" spans="2:37" ht="12.75" customHeight="1" x14ac:dyDescent="0.25">
      <c r="B30" s="85"/>
      <c r="C30" s="85"/>
      <c r="D30" s="85"/>
      <c r="E30" s="85"/>
      <c r="F30" s="85"/>
      <c r="G30" s="85"/>
      <c r="H30" s="85"/>
      <c r="I30" s="85"/>
      <c r="J30" s="85"/>
      <c r="K30" s="85"/>
      <c r="L30" s="85"/>
      <c r="M30" s="85"/>
      <c r="N30" s="85"/>
      <c r="O30" s="85"/>
      <c r="P30" s="85"/>
      <c r="Q30" s="85"/>
      <c r="R30" s="85"/>
      <c r="S30" s="85"/>
      <c r="T30" s="85"/>
      <c r="U30" s="85"/>
      <c r="V30" s="96"/>
      <c r="W30" s="96"/>
      <c r="X30" s="96"/>
      <c r="Y30" s="96"/>
      <c r="AF30" s="96"/>
      <c r="AK30" s="85"/>
    </row>
    <row r="31" spans="2:37" ht="12.75" customHeight="1" x14ac:dyDescent="0.25">
      <c r="B31" s="85"/>
      <c r="C31" s="85"/>
      <c r="D31" s="85"/>
      <c r="E31" s="85"/>
      <c r="F31" s="85"/>
      <c r="G31" s="85"/>
      <c r="H31" s="85"/>
      <c r="I31" s="85"/>
      <c r="J31" s="85"/>
      <c r="K31" s="85"/>
      <c r="L31" s="85"/>
      <c r="M31" s="85"/>
      <c r="N31" s="85"/>
      <c r="O31" s="85"/>
      <c r="P31" s="85"/>
      <c r="Q31" s="85"/>
      <c r="R31" s="85"/>
      <c r="S31" s="85"/>
      <c r="T31" s="85"/>
      <c r="U31" s="85"/>
      <c r="V31" s="96"/>
      <c r="W31" s="96"/>
      <c r="X31" s="96"/>
      <c r="Y31" s="96"/>
      <c r="AF31" s="96"/>
      <c r="AK31" s="85"/>
    </row>
    <row r="32" spans="2:37" ht="12.75" customHeight="1" x14ac:dyDescent="0.25">
      <c r="B32" s="85"/>
      <c r="C32" s="85"/>
      <c r="D32" s="85"/>
      <c r="E32" s="85"/>
      <c r="F32" s="85"/>
      <c r="G32" s="85"/>
      <c r="H32" s="85"/>
      <c r="I32" s="85"/>
      <c r="J32" s="85"/>
      <c r="K32" s="85"/>
      <c r="L32" s="85"/>
      <c r="M32" s="85"/>
      <c r="N32" s="85"/>
      <c r="O32" s="85"/>
      <c r="P32" s="85"/>
      <c r="Q32" s="85"/>
      <c r="R32" s="85"/>
      <c r="S32" s="85"/>
      <c r="T32" s="85"/>
      <c r="U32" s="85"/>
      <c r="V32" s="96"/>
      <c r="W32" s="96"/>
      <c r="X32" s="96"/>
      <c r="Y32" s="96"/>
      <c r="AF32" s="96"/>
      <c r="AK32" s="85"/>
    </row>
    <row r="39" spans="2:37" ht="12.75" customHeight="1" x14ac:dyDescent="0.25">
      <c r="B39" s="237"/>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row>
    <row r="40" spans="2:37" ht="12.75" customHeight="1" x14ac:dyDescent="0.25">
      <c r="B40" s="237"/>
      <c r="C40" s="237"/>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37"/>
      <c r="AD40" s="237"/>
      <c r="AE40" s="237"/>
      <c r="AF40" s="237"/>
      <c r="AG40" s="237"/>
      <c r="AH40" s="237"/>
      <c r="AI40" s="237"/>
      <c r="AJ40" s="237"/>
      <c r="AK40" s="237"/>
    </row>
    <row r="41" spans="2:37" ht="12.75" customHeight="1" x14ac:dyDescent="0.25">
      <c r="B41" s="237"/>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row>
    <row r="42" spans="2:37" ht="12.75" customHeight="1" x14ac:dyDescent="0.25">
      <c r="B42" s="237"/>
      <c r="C42" s="237"/>
      <c r="D42" s="237"/>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row>
    <row r="43" spans="2:37" ht="12.75" customHeight="1" x14ac:dyDescent="0.25">
      <c r="B43" s="237"/>
      <c r="C43" s="237"/>
      <c r="D43" s="237"/>
      <c r="E43" s="237"/>
      <c r="F43" s="237"/>
      <c r="G43" s="237"/>
      <c r="H43" s="237"/>
      <c r="I43" s="237"/>
      <c r="J43" s="237"/>
      <c r="K43" s="237"/>
      <c r="L43" s="237"/>
      <c r="M43" s="237"/>
      <c r="N43" s="237"/>
      <c r="O43" s="237"/>
      <c r="P43" s="237"/>
      <c r="Q43" s="237"/>
      <c r="R43" s="237"/>
      <c r="S43" s="237"/>
      <c r="T43" s="237"/>
      <c r="U43" s="237"/>
      <c r="V43" s="237"/>
      <c r="W43" s="237"/>
      <c r="X43" s="237"/>
      <c r="Y43" s="237"/>
      <c r="Z43" s="237"/>
      <c r="AA43" s="237"/>
      <c r="AB43" s="237"/>
      <c r="AC43" s="237"/>
      <c r="AD43" s="237"/>
      <c r="AE43" s="237"/>
      <c r="AF43" s="237"/>
      <c r="AG43" s="237"/>
      <c r="AH43" s="237"/>
      <c r="AI43" s="237"/>
      <c r="AJ43" s="237"/>
      <c r="AK43" s="237"/>
    </row>
    <row r="44" spans="2:37" ht="12.75" customHeight="1" x14ac:dyDescent="0.25">
      <c r="B44" s="237"/>
      <c r="C44" s="237"/>
      <c r="D44" s="237"/>
      <c r="E44" s="237"/>
      <c r="F44" s="237"/>
      <c r="G44" s="237"/>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row>
    <row r="45" spans="2:37" ht="12.75" customHeight="1" x14ac:dyDescent="0.25">
      <c r="B45" s="237"/>
      <c r="C45" s="237"/>
      <c r="D45" s="237"/>
      <c r="E45" s="237"/>
      <c r="F45" s="237"/>
      <c r="G45" s="237"/>
      <c r="H45" s="237"/>
      <c r="I45" s="237"/>
      <c r="J45" s="237"/>
      <c r="K45" s="237"/>
      <c r="L45" s="237"/>
      <c r="M45" s="237"/>
      <c r="N45" s="237"/>
      <c r="O45" s="237"/>
      <c r="P45" s="237"/>
      <c r="Q45" s="237"/>
      <c r="R45" s="237"/>
      <c r="S45" s="237"/>
      <c r="T45" s="237"/>
      <c r="U45" s="237"/>
      <c r="V45" s="237"/>
      <c r="W45" s="237"/>
      <c r="X45" s="237"/>
      <c r="Y45" s="237"/>
      <c r="Z45" s="237"/>
      <c r="AA45" s="237"/>
      <c r="AB45" s="237"/>
      <c r="AC45" s="237"/>
      <c r="AD45" s="237"/>
      <c r="AE45" s="237"/>
      <c r="AF45" s="237"/>
      <c r="AG45" s="237"/>
      <c r="AH45" s="237"/>
      <c r="AI45" s="237"/>
      <c r="AJ45" s="237"/>
      <c r="AK45" s="237"/>
    </row>
    <row r="46" spans="2:37" ht="12.75" customHeight="1" x14ac:dyDescent="0.25">
      <c r="B46" s="237"/>
      <c r="C46" s="237"/>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7"/>
      <c r="AI46" s="237"/>
      <c r="AJ46" s="237"/>
      <c r="AK46" s="237"/>
    </row>
    <row r="47" spans="2:37" ht="12.75" customHeight="1" x14ac:dyDescent="0.25">
      <c r="B47" s="237"/>
      <c r="C47" s="237"/>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7"/>
      <c r="AI47" s="237"/>
      <c r="AJ47" s="237"/>
      <c r="AK47" s="237"/>
    </row>
    <row r="48" spans="2:37" ht="12.75" customHeight="1" x14ac:dyDescent="0.25">
      <c r="B48" s="237"/>
      <c r="C48" s="237"/>
      <c r="D48" s="237"/>
      <c r="E48" s="237"/>
      <c r="F48" s="237"/>
      <c r="G48" s="237"/>
      <c r="H48" s="237"/>
      <c r="I48" s="237"/>
      <c r="J48" s="237"/>
      <c r="K48" s="23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row>
    <row r="49" spans="2:37" ht="12.75" customHeight="1" x14ac:dyDescent="0.25">
      <c r="B49" s="237"/>
      <c r="C49" s="237"/>
      <c r="D49" s="237"/>
      <c r="E49" s="237"/>
      <c r="F49" s="237"/>
      <c r="G49" s="237"/>
      <c r="H49" s="237"/>
      <c r="I49" s="237"/>
      <c r="J49" s="237"/>
      <c r="K49" s="237"/>
      <c r="L49" s="237"/>
      <c r="M49" s="237"/>
      <c r="N49" s="237"/>
      <c r="O49" s="237"/>
      <c r="P49" s="237"/>
      <c r="Q49" s="237"/>
      <c r="R49" s="237"/>
      <c r="S49" s="237"/>
      <c r="T49" s="237"/>
      <c r="U49" s="237"/>
      <c r="V49" s="237"/>
      <c r="W49" s="237"/>
      <c r="X49" s="237"/>
      <c r="Y49" s="237"/>
      <c r="Z49" s="237"/>
      <c r="AA49" s="237"/>
      <c r="AB49" s="237"/>
      <c r="AC49" s="237"/>
      <c r="AD49" s="237"/>
      <c r="AE49" s="237"/>
      <c r="AF49" s="237"/>
      <c r="AG49" s="237"/>
      <c r="AH49" s="237"/>
      <c r="AI49" s="237"/>
      <c r="AJ49" s="237"/>
      <c r="AK49" s="237"/>
    </row>
    <row r="50" spans="2:37" ht="12.75" customHeight="1" x14ac:dyDescent="0.25">
      <c r="B50" s="237"/>
      <c r="C50" s="237"/>
      <c r="D50" s="237"/>
      <c r="E50" s="237"/>
      <c r="F50" s="237"/>
      <c r="G50" s="237"/>
      <c r="H50" s="237"/>
      <c r="I50" s="237"/>
      <c r="J50" s="237"/>
      <c r="K50" s="237"/>
      <c r="L50" s="237"/>
      <c r="M50" s="237"/>
      <c r="N50" s="237"/>
      <c r="O50" s="237"/>
      <c r="P50" s="237"/>
      <c r="Q50" s="237"/>
      <c r="R50" s="237"/>
      <c r="S50" s="237"/>
      <c r="T50" s="237"/>
      <c r="U50" s="237"/>
      <c r="V50" s="237"/>
      <c r="W50" s="237"/>
      <c r="X50" s="237"/>
      <c r="Y50" s="237"/>
      <c r="Z50" s="237"/>
      <c r="AA50" s="237"/>
      <c r="AB50" s="237"/>
      <c r="AC50" s="237"/>
      <c r="AD50" s="237"/>
      <c r="AE50" s="237"/>
      <c r="AF50" s="237"/>
      <c r="AG50" s="237"/>
      <c r="AH50" s="237"/>
      <c r="AI50" s="237"/>
      <c r="AJ50" s="237"/>
      <c r="AK50" s="237"/>
    </row>
    <row r="51" spans="2:37" ht="12.75" customHeight="1" x14ac:dyDescent="0.25">
      <c r="B51" s="238"/>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28515625" customWidth="1"/>
    <col min="11" max="11" width="10.7109375" customWidth="1"/>
    <col min="12" max="31" width="9.28515625" customWidth="1"/>
    <col min="32" max="32" width="10.7109375" customWidth="1"/>
    <col min="33" max="36" width="9.28515625" customWidth="1"/>
    <col min="37" max="42" width="16.7109375" customWidth="1"/>
  </cols>
  <sheetData>
    <row r="1" spans="1:42" ht="15" x14ac:dyDescent="0.25">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row>
    <row r="2" spans="1:42" ht="15" x14ac:dyDescent="0.25">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42" ht="15" x14ac:dyDescent="0.25">
      <c r="A3" s="101"/>
      <c r="B3" s="102" t="s">
        <v>76</v>
      </c>
      <c r="C3" s="102" t="s">
        <v>77</v>
      </c>
      <c r="D3" s="102" t="s">
        <v>78</v>
      </c>
      <c r="E3" s="102" t="s">
        <v>79</v>
      </c>
      <c r="F3" s="102" t="s">
        <v>80</v>
      </c>
      <c r="G3" s="102" t="s">
        <v>81</v>
      </c>
      <c r="H3" s="102" t="s">
        <v>82</v>
      </c>
      <c r="I3" s="102" t="s">
        <v>83</v>
      </c>
      <c r="J3" s="102" t="s">
        <v>84</v>
      </c>
      <c r="K3" s="102" t="s">
        <v>85</v>
      </c>
      <c r="L3" s="102" t="s">
        <v>86</v>
      </c>
      <c r="M3" s="102" t="s">
        <v>87</v>
      </c>
      <c r="N3" s="102" t="s">
        <v>88</v>
      </c>
      <c r="O3" s="102" t="s">
        <v>89</v>
      </c>
      <c r="P3" s="102" t="s">
        <v>90</v>
      </c>
      <c r="Q3" s="102" t="s">
        <v>91</v>
      </c>
      <c r="R3" s="102" t="s">
        <v>92</v>
      </c>
      <c r="S3" s="102" t="s">
        <v>93</v>
      </c>
      <c r="T3" s="102" t="s">
        <v>94</v>
      </c>
      <c r="U3" s="102" t="s">
        <v>95</v>
      </c>
      <c r="V3" s="102" t="s">
        <v>126</v>
      </c>
      <c r="W3" s="102" t="s">
        <v>129</v>
      </c>
      <c r="X3" s="102" t="s">
        <v>130</v>
      </c>
      <c r="Y3" s="102" t="s">
        <v>131</v>
      </c>
      <c r="Z3" s="102" t="s">
        <v>132</v>
      </c>
      <c r="AA3" s="102" t="s">
        <v>91</v>
      </c>
      <c r="AB3" s="102" t="s">
        <v>92</v>
      </c>
      <c r="AC3" s="102" t="s">
        <v>93</v>
      </c>
      <c r="AD3" s="102" t="s">
        <v>94</v>
      </c>
      <c r="AE3" s="102" t="s">
        <v>95</v>
      </c>
      <c r="AF3" s="102"/>
      <c r="AG3" s="102"/>
      <c r="AH3" s="102"/>
      <c r="AI3" s="102"/>
      <c r="AJ3" s="102"/>
      <c r="AK3" s="102"/>
      <c r="AL3" s="102"/>
      <c r="AM3" s="102"/>
      <c r="AN3" s="102"/>
      <c r="AO3" s="102"/>
      <c r="AP3" s="102"/>
    </row>
    <row r="4" spans="1:42" ht="15" x14ac:dyDescent="0.25">
      <c r="A4" s="103" t="s">
        <v>28</v>
      </c>
      <c r="B4">
        <v>-13992.84</v>
      </c>
      <c r="C4">
        <v>-6481.61</v>
      </c>
      <c r="D4">
        <v>-11879.68</v>
      </c>
      <c r="E4">
        <v>-1155.25</v>
      </c>
      <c r="F4">
        <v>-9550.5300000000007</v>
      </c>
      <c r="G4">
        <v>-3036.53</v>
      </c>
      <c r="H4">
        <v>-13873.52</v>
      </c>
      <c r="I4">
        <v>-24659.84</v>
      </c>
      <c r="J4">
        <v>-23680.73</v>
      </c>
      <c r="K4">
        <v>-10092.86</v>
      </c>
      <c r="L4">
        <v>1247.8399999999999</v>
      </c>
      <c r="M4">
        <v>-9182.1299999999992</v>
      </c>
      <c r="N4">
        <v>-8182.7199999999993</v>
      </c>
      <c r="O4">
        <v>-11685.39</v>
      </c>
      <c r="P4">
        <v>-625.02</v>
      </c>
      <c r="Q4">
        <v>-24903.77</v>
      </c>
      <c r="R4">
        <v>-11795.63</v>
      </c>
      <c r="S4">
        <v>-18153.16</v>
      </c>
      <c r="T4">
        <v>-15922.5</v>
      </c>
      <c r="U4">
        <v>-16109.29</v>
      </c>
      <c r="V4">
        <v>-8241.0300000000007</v>
      </c>
      <c r="W4">
        <v>-24003.34</v>
      </c>
      <c r="X4">
        <v>-12045.21</v>
      </c>
      <c r="Y4">
        <v>-7889.98</v>
      </c>
      <c r="Z4">
        <v>-22646.06</v>
      </c>
      <c r="AA4">
        <v>-32673.250000000004</v>
      </c>
      <c r="AB4">
        <v>-24157.129744923099</v>
      </c>
      <c r="AC4">
        <v>986.37802205530204</v>
      </c>
      <c r="AD4">
        <v>-30201.386514441201</v>
      </c>
      <c r="AE4" s="236">
        <v>-950.83847050134204</v>
      </c>
      <c r="AF4" s="236">
        <v>-12716.791635963882</v>
      </c>
      <c r="AG4" s="236">
        <v>-5779.4314590614567</v>
      </c>
      <c r="AH4" s="236">
        <v>-12367.87787501088</v>
      </c>
      <c r="AI4" s="236">
        <v>-887.80962845580189</v>
      </c>
      <c r="AJ4" s="236">
        <v>-9940.892759756618</v>
      </c>
      <c r="AK4" s="236">
        <v>-2768.492798613278</v>
      </c>
    </row>
    <row r="5" spans="1:42" ht="15" x14ac:dyDescent="0.25">
      <c r="A5" s="103" t="s">
        <v>29</v>
      </c>
      <c r="B5">
        <v>-23066.65</v>
      </c>
      <c r="C5">
        <v>-5735.69</v>
      </c>
      <c r="D5">
        <v>9486.5300000000007</v>
      </c>
      <c r="E5">
        <v>-8625.67</v>
      </c>
      <c r="F5">
        <v>-4778.33</v>
      </c>
      <c r="G5">
        <v>-20941.439999999999</v>
      </c>
      <c r="H5">
        <v>-17372.900000000001</v>
      </c>
      <c r="I5">
        <v>14628.8</v>
      </c>
      <c r="J5">
        <v>-16739.25</v>
      </c>
      <c r="K5">
        <v>-12465.04</v>
      </c>
      <c r="L5">
        <v>-9121.0300000000007</v>
      </c>
      <c r="M5">
        <v>-7842.7</v>
      </c>
      <c r="N5">
        <v>-5553.06</v>
      </c>
      <c r="O5">
        <v>-10331.049999999999</v>
      </c>
      <c r="P5">
        <v>-2156.89</v>
      </c>
      <c r="Q5">
        <v>-9253.5300000000007</v>
      </c>
      <c r="R5">
        <v>-8907.6200000000008</v>
      </c>
      <c r="S5">
        <v>-4146.08</v>
      </c>
      <c r="T5">
        <v>-10053.94</v>
      </c>
      <c r="U5">
        <v>-6169.26</v>
      </c>
      <c r="V5">
        <v>-12262.1</v>
      </c>
      <c r="W5">
        <v>-20240.54</v>
      </c>
      <c r="X5">
        <v>-13770.15</v>
      </c>
      <c r="Y5">
        <v>-23709.22</v>
      </c>
      <c r="Z5">
        <v>-9771.52</v>
      </c>
      <c r="AA5">
        <v>-22627.83</v>
      </c>
      <c r="AB5">
        <v>-15455.982647396</v>
      </c>
      <c r="AC5">
        <v>-5874.9314387434297</v>
      </c>
      <c r="AD5">
        <v>-8465.6240510355201</v>
      </c>
      <c r="AE5" s="236">
        <v>-4676.6209284448596</v>
      </c>
      <c r="AF5" s="236">
        <v>-22525.036091181075</v>
      </c>
      <c r="AG5" s="236">
        <v>-5709.8542439644261</v>
      </c>
      <c r="AH5" s="236">
        <v>10151.250214067531</v>
      </c>
      <c r="AI5" s="236">
        <v>-8357.1780087885036</v>
      </c>
      <c r="AJ5" s="236">
        <v>-5055.4656898924968</v>
      </c>
      <c r="AK5" s="236">
        <v>-20671.990354897822</v>
      </c>
    </row>
    <row r="6" spans="1:42" ht="15" x14ac:dyDescent="0.25">
      <c r="A6" s="103" t="s">
        <v>30</v>
      </c>
      <c r="B6">
        <v>-33705.61</v>
      </c>
      <c r="C6">
        <v>-3047.14</v>
      </c>
      <c r="D6">
        <v>-5542.26</v>
      </c>
      <c r="E6">
        <v>-26611.49</v>
      </c>
      <c r="F6">
        <v>-24585.83</v>
      </c>
      <c r="G6">
        <v>-10146.9</v>
      </c>
      <c r="H6">
        <v>-24405.73</v>
      </c>
      <c r="I6">
        <v>-41618.44</v>
      </c>
      <c r="J6">
        <v>-20912.990000000002</v>
      </c>
      <c r="K6">
        <v>-15423.76</v>
      </c>
      <c r="L6">
        <v>-46979.05</v>
      </c>
      <c r="M6">
        <v>-13508.91</v>
      </c>
      <c r="N6">
        <v>-9448.42</v>
      </c>
      <c r="O6">
        <v>-15452.89</v>
      </c>
      <c r="P6">
        <v>-14123.49</v>
      </c>
      <c r="Q6">
        <v>-17224.810000000001</v>
      </c>
      <c r="R6">
        <v>-18184.02</v>
      </c>
      <c r="S6">
        <v>-16426.240000000002</v>
      </c>
      <c r="T6">
        <v>-16519.099999999999</v>
      </c>
      <c r="U6">
        <v>-21362.77</v>
      </c>
      <c r="V6">
        <v>-13940.29</v>
      </c>
      <c r="W6">
        <v>-25785.89</v>
      </c>
      <c r="X6">
        <v>-13573.85</v>
      </c>
      <c r="Y6">
        <v>-14951.78</v>
      </c>
      <c r="Z6">
        <v>-24381.87</v>
      </c>
      <c r="AA6">
        <v>-18517.05</v>
      </c>
      <c r="AB6">
        <v>-29967.9803990447</v>
      </c>
      <c r="AC6">
        <v>-3918.6748927239</v>
      </c>
      <c r="AD6">
        <v>3781.5865432528199</v>
      </c>
      <c r="AE6" s="236">
        <v>-165.47810841731501</v>
      </c>
      <c r="AF6" s="236">
        <v>-33272.751616104077</v>
      </c>
      <c r="AG6" s="236">
        <v>-3382.2040949199936</v>
      </c>
      <c r="AH6" s="236">
        <v>-5882.8062150550704</v>
      </c>
      <c r="AI6" s="236">
        <v>-27335.487086718771</v>
      </c>
      <c r="AJ6" s="236">
        <v>-24585.838939667974</v>
      </c>
      <c r="AK6" s="236">
        <v>-10146.901601292282</v>
      </c>
    </row>
    <row r="7" spans="1:42" ht="15" x14ac:dyDescent="0.25">
      <c r="A7" s="103" t="s">
        <v>31</v>
      </c>
      <c r="B7">
        <v>-39015.85</v>
      </c>
      <c r="C7">
        <v>-21031.759999999998</v>
      </c>
      <c r="D7">
        <v>-16615.57</v>
      </c>
      <c r="E7">
        <v>-28879.9</v>
      </c>
      <c r="F7">
        <v>-19677.02</v>
      </c>
      <c r="G7">
        <v>-31681.18</v>
      </c>
      <c r="H7">
        <v>-14106.09</v>
      </c>
      <c r="I7">
        <v>-11981.28</v>
      </c>
      <c r="J7">
        <v>-22555.18</v>
      </c>
      <c r="K7">
        <v>58147.94</v>
      </c>
      <c r="L7">
        <v>-64754.25</v>
      </c>
      <c r="M7">
        <v>-13812.43</v>
      </c>
      <c r="N7">
        <v>-19395.68</v>
      </c>
      <c r="O7">
        <v>-586.77</v>
      </c>
      <c r="P7">
        <v>-20977.03</v>
      </c>
      <c r="Q7">
        <v>-23670.04</v>
      </c>
      <c r="R7">
        <v>-22150.28</v>
      </c>
      <c r="S7">
        <v>-10326.36</v>
      </c>
      <c r="T7">
        <v>-17860.14</v>
      </c>
      <c r="U7">
        <v>-21034.77</v>
      </c>
      <c r="V7">
        <v>-16890.48</v>
      </c>
      <c r="W7">
        <v>-27783.88</v>
      </c>
      <c r="X7">
        <v>-24145.18</v>
      </c>
      <c r="Y7">
        <v>-25381.18</v>
      </c>
      <c r="Z7">
        <v>-22591.7</v>
      </c>
      <c r="AA7">
        <v>-21645.82</v>
      </c>
      <c r="AB7">
        <v>-27296.583863680899</v>
      </c>
      <c r="AC7">
        <v>-6866.69908386922</v>
      </c>
      <c r="AD7">
        <v>-4410.1040311918496</v>
      </c>
      <c r="AE7" s="236">
        <v>327.82876848779102</v>
      </c>
      <c r="AF7" s="236">
        <v>-38382.69309226537</v>
      </c>
      <c r="AG7" s="236">
        <v>-19157.315839774474</v>
      </c>
      <c r="AH7" s="236">
        <v>-15825.731008529852</v>
      </c>
      <c r="AI7" s="236">
        <v>-28334.892742945987</v>
      </c>
      <c r="AJ7" s="236">
        <v>-19127.16312840474</v>
      </c>
      <c r="AK7" s="236">
        <v>-31139.079518694656</v>
      </c>
    </row>
    <row r="8" spans="1:42" ht="15" x14ac:dyDescent="0.25">
      <c r="A8" s="103" t="s">
        <v>32</v>
      </c>
      <c r="B8">
        <v>-51818.12</v>
      </c>
      <c r="C8">
        <v>-30306.52</v>
      </c>
      <c r="D8">
        <v>-19176.75</v>
      </c>
      <c r="E8">
        <v>-31532.36</v>
      </c>
      <c r="F8">
        <v>-23549.29</v>
      </c>
      <c r="G8">
        <v>-4146.66</v>
      </c>
      <c r="H8">
        <v>-16730.79</v>
      </c>
      <c r="I8">
        <v>-20673.77</v>
      </c>
      <c r="J8">
        <v>-17359.86</v>
      </c>
      <c r="K8">
        <v>34052.53</v>
      </c>
      <c r="L8">
        <v>-1765.57</v>
      </c>
      <c r="M8">
        <v>-18956.11</v>
      </c>
      <c r="N8">
        <v>-19014.72</v>
      </c>
      <c r="O8">
        <v>-30134.37</v>
      </c>
      <c r="P8">
        <v>-22792.720000000001</v>
      </c>
      <c r="Q8">
        <v>2172.36</v>
      </c>
      <c r="R8">
        <v>-23229.32</v>
      </c>
      <c r="S8">
        <v>-30356.55</v>
      </c>
      <c r="T8">
        <v>-13175.48</v>
      </c>
      <c r="U8">
        <v>-26732.91</v>
      </c>
      <c r="V8">
        <v>-17628.59</v>
      </c>
      <c r="W8">
        <v>-22069.29</v>
      </c>
      <c r="X8">
        <v>-23365.38</v>
      </c>
      <c r="Y8">
        <v>-25143.87</v>
      </c>
      <c r="Z8">
        <v>-18314.48</v>
      </c>
      <c r="AA8">
        <v>-13939.42</v>
      </c>
      <c r="AB8">
        <v>-20988.2644553973</v>
      </c>
      <c r="AC8">
        <v>-18603.186557581801</v>
      </c>
      <c r="AD8">
        <v>-16873.5321986811</v>
      </c>
      <c r="AE8" s="236">
        <v>-10361.4585683532</v>
      </c>
      <c r="AF8" s="236">
        <v>-50887.631320712338</v>
      </c>
      <c r="AG8" s="236">
        <v>-30387.289657329489</v>
      </c>
      <c r="AH8" s="236">
        <v>-18698.473682347922</v>
      </c>
      <c r="AI8" s="236">
        <v>-31340.79179307193</v>
      </c>
      <c r="AJ8" s="236">
        <v>-23149.38402933412</v>
      </c>
      <c r="AK8" s="236">
        <v>-3871.6838395548953</v>
      </c>
    </row>
    <row r="9" spans="1:42" ht="15" x14ac:dyDescent="0.25">
      <c r="A9" s="103" t="s">
        <v>33</v>
      </c>
      <c r="B9">
        <v>-58467.88</v>
      </c>
      <c r="C9">
        <v>-30733.51</v>
      </c>
      <c r="D9">
        <v>-4318.26</v>
      </c>
      <c r="E9">
        <v>-21531.16</v>
      </c>
      <c r="F9">
        <v>-28169.48</v>
      </c>
      <c r="G9">
        <v>-21732.47</v>
      </c>
      <c r="H9">
        <v>-7585.14</v>
      </c>
      <c r="I9">
        <v>-14684.86</v>
      </c>
      <c r="J9">
        <v>-12904.59</v>
      </c>
      <c r="K9">
        <v>-17665.53</v>
      </c>
      <c r="L9">
        <v>-18500.439999999999</v>
      </c>
      <c r="M9">
        <v>-9684.68</v>
      </c>
      <c r="N9">
        <v>-3012.92</v>
      </c>
      <c r="O9">
        <v>-10715.84</v>
      </c>
      <c r="P9">
        <v>-17712.73</v>
      </c>
      <c r="Q9">
        <v>2141.1799999999998</v>
      </c>
      <c r="R9">
        <v>-20197.91</v>
      </c>
      <c r="S9">
        <v>-19463.48</v>
      </c>
      <c r="T9">
        <v>-14177.83</v>
      </c>
      <c r="U9">
        <v>-34892.61</v>
      </c>
      <c r="V9">
        <v>-20237.7</v>
      </c>
      <c r="W9">
        <v>-30452.13</v>
      </c>
      <c r="X9">
        <v>-27649.86</v>
      </c>
      <c r="Y9">
        <v>-30771.58</v>
      </c>
      <c r="Z9">
        <v>-30150.57</v>
      </c>
      <c r="AA9">
        <v>-27212.17</v>
      </c>
      <c r="AB9">
        <v>-17719.468187090199</v>
      </c>
      <c r="AC9">
        <v>-32379.981516299998</v>
      </c>
      <c r="AD9">
        <v>-23798.866425075099</v>
      </c>
      <c r="AE9" s="236">
        <v>-21929.7904675709</v>
      </c>
      <c r="AF9" s="236">
        <v>-57588.82165966952</v>
      </c>
      <c r="AG9" s="236">
        <v>-30452.014605047261</v>
      </c>
      <c r="AH9" s="236">
        <v>-3264.4045979033854</v>
      </c>
      <c r="AI9" s="236">
        <v>-21255.875008186722</v>
      </c>
      <c r="AJ9" s="236">
        <v>-27847.996348566438</v>
      </c>
      <c r="AK9" s="236">
        <v>-21458.307263186769</v>
      </c>
    </row>
    <row r="10" spans="1:42" ht="15" x14ac:dyDescent="0.25">
      <c r="A10" s="103" t="s">
        <v>34</v>
      </c>
      <c r="B10">
        <v>-45527.55</v>
      </c>
      <c r="C10">
        <v>-40924.839999999997</v>
      </c>
      <c r="D10">
        <v>-26415.35</v>
      </c>
      <c r="E10">
        <v>-21142.79</v>
      </c>
      <c r="F10">
        <v>-18928.52</v>
      </c>
      <c r="G10">
        <v>-9547.1299999999992</v>
      </c>
      <c r="H10">
        <v>-10268.6</v>
      </c>
      <c r="I10">
        <v>-18314.310000000001</v>
      </c>
      <c r="J10">
        <v>-15866.15</v>
      </c>
      <c r="K10">
        <v>-24552.41</v>
      </c>
      <c r="L10">
        <v>-25378.720000000001</v>
      </c>
      <c r="M10">
        <v>-17783.310000000001</v>
      </c>
      <c r="N10">
        <v>-18893.400000000001</v>
      </c>
      <c r="O10">
        <v>-12013.91</v>
      </c>
      <c r="P10">
        <v>-14996.41</v>
      </c>
      <c r="Q10">
        <v>2312.34</v>
      </c>
      <c r="R10">
        <v>-19286.71</v>
      </c>
      <c r="S10">
        <v>-10459.75</v>
      </c>
      <c r="T10">
        <v>-7610.67</v>
      </c>
      <c r="U10">
        <v>-27082.78</v>
      </c>
      <c r="V10">
        <v>-23468.240000000002</v>
      </c>
      <c r="W10">
        <v>-21989.32</v>
      </c>
      <c r="X10">
        <v>-37216.93</v>
      </c>
      <c r="Y10">
        <v>-22890.240000000002</v>
      </c>
      <c r="Z10">
        <v>-26678.54</v>
      </c>
      <c r="AA10">
        <v>-37337.760000000002</v>
      </c>
      <c r="AB10">
        <v>-18234.661357728201</v>
      </c>
      <c r="AC10">
        <v>-18848.620976413698</v>
      </c>
      <c r="AD10">
        <v>-23752.590631551499</v>
      </c>
      <c r="AE10" s="236">
        <v>-17288.250566251299</v>
      </c>
      <c r="AF10" s="236">
        <v>-44694.644503792435</v>
      </c>
      <c r="AG10" s="236">
        <v>-40747.534366473716</v>
      </c>
      <c r="AH10" s="236">
        <v>-26484.467621707838</v>
      </c>
      <c r="AI10" s="236">
        <v>-20874.592654772332</v>
      </c>
      <c r="AJ10" s="236">
        <v>-18911.758054829843</v>
      </c>
      <c r="AK10" s="236">
        <v>-9276.2293862018632</v>
      </c>
    </row>
    <row r="11" spans="1:42" ht="15" x14ac:dyDescent="0.25">
      <c r="A11" s="103" t="s">
        <v>35</v>
      </c>
      <c r="B11">
        <v>-38284.550000000003</v>
      </c>
      <c r="C11">
        <v>-44608.2</v>
      </c>
      <c r="D11">
        <v>-7385.01</v>
      </c>
      <c r="E11">
        <v>-28870.69</v>
      </c>
      <c r="F11">
        <v>-40249.08</v>
      </c>
      <c r="G11">
        <v>-10618.69</v>
      </c>
      <c r="H11">
        <v>-1978.44</v>
      </c>
      <c r="I11">
        <v>-19845.77</v>
      </c>
      <c r="J11">
        <v>-18154.62</v>
      </c>
      <c r="K11">
        <v>-19772.72</v>
      </c>
      <c r="L11">
        <v>-13172.57</v>
      </c>
      <c r="M11">
        <v>-14711.23</v>
      </c>
      <c r="N11">
        <v>-8049.13</v>
      </c>
      <c r="O11">
        <v>-10368.94</v>
      </c>
      <c r="P11">
        <v>-12309.37</v>
      </c>
      <c r="Q11">
        <v>39.44</v>
      </c>
      <c r="R11">
        <v>-13620.11</v>
      </c>
      <c r="S11">
        <v>-10787</v>
      </c>
      <c r="T11">
        <v>-15400.59</v>
      </c>
      <c r="U11">
        <v>-19577.23</v>
      </c>
      <c r="V11">
        <v>-13294.72</v>
      </c>
      <c r="W11">
        <v>-18039.79</v>
      </c>
      <c r="X11">
        <v>-23891.17</v>
      </c>
      <c r="Y11">
        <v>-13515.31</v>
      </c>
      <c r="Z11">
        <v>-23837.3</v>
      </c>
      <c r="AA11">
        <v>-19137.98</v>
      </c>
      <c r="AB11">
        <v>-15585.0350841859</v>
      </c>
      <c r="AC11">
        <v>-20413.8709456904</v>
      </c>
      <c r="AD11">
        <v>-17994.2774691737</v>
      </c>
      <c r="AE11" s="236">
        <v>-17687.800046524</v>
      </c>
      <c r="AF11" s="236">
        <v>-37223.178765369135</v>
      </c>
      <c r="AG11" s="236">
        <v>-44692.82013756482</v>
      </c>
      <c r="AH11" s="236">
        <v>-6504.853815477506</v>
      </c>
      <c r="AI11" s="236">
        <v>-28605.911066676501</v>
      </c>
      <c r="AJ11" s="236">
        <v>-39778.208828448704</v>
      </c>
      <c r="AK11" s="236">
        <v>-10349.31329802984</v>
      </c>
    </row>
    <row r="12" spans="1:42" ht="15" x14ac:dyDescent="0.25">
      <c r="A12" s="103" t="s">
        <v>36</v>
      </c>
      <c r="B12">
        <v>-33809.58</v>
      </c>
      <c r="C12">
        <v>-16622.16</v>
      </c>
      <c r="D12">
        <v>3945.51</v>
      </c>
      <c r="E12">
        <v>300.88</v>
      </c>
      <c r="F12">
        <v>1563.84</v>
      </c>
      <c r="G12">
        <v>-5383.09</v>
      </c>
      <c r="H12">
        <v>504.52999999999992</v>
      </c>
      <c r="I12">
        <v>-16785.490000000002</v>
      </c>
      <c r="J12">
        <v>8777.44</v>
      </c>
      <c r="K12">
        <v>-657.01</v>
      </c>
      <c r="L12">
        <v>-5117.63</v>
      </c>
      <c r="M12">
        <v>1316.94</v>
      </c>
      <c r="N12">
        <v>-3945.42</v>
      </c>
      <c r="O12">
        <v>2799.42</v>
      </c>
      <c r="P12">
        <v>-4356.05</v>
      </c>
      <c r="Q12">
        <v>247.66</v>
      </c>
      <c r="R12">
        <v>-1907.8</v>
      </c>
      <c r="S12">
        <v>1653.7</v>
      </c>
      <c r="T12">
        <v>450.63</v>
      </c>
      <c r="U12">
        <v>-4003.59</v>
      </c>
      <c r="V12">
        <v>-7858.03</v>
      </c>
      <c r="W12">
        <v>-6656.57</v>
      </c>
      <c r="X12">
        <v>-13139.52</v>
      </c>
      <c r="Y12">
        <v>-7823.54</v>
      </c>
      <c r="Z12">
        <v>-17949.41</v>
      </c>
      <c r="AA12">
        <v>-20019.5</v>
      </c>
      <c r="AB12">
        <v>-12576.9963398445</v>
      </c>
      <c r="AC12">
        <v>-12664.930500352801</v>
      </c>
      <c r="AD12">
        <v>-18758.4756487618</v>
      </c>
      <c r="AE12" s="236">
        <v>-1271.1078070926401</v>
      </c>
      <c r="AF12" s="236">
        <v>-33675.13949256151</v>
      </c>
      <c r="AG12" s="236">
        <v>-15970.136704665376</v>
      </c>
      <c r="AH12" s="236">
        <v>4542.9256994443858</v>
      </c>
      <c r="AI12" s="236">
        <v>562.06851045020051</v>
      </c>
      <c r="AJ12" s="236">
        <v>1833.2277344634888</v>
      </c>
      <c r="AK12" s="236">
        <v>-5116.0935499450079</v>
      </c>
    </row>
    <row r="13" spans="1:42" ht="15" x14ac:dyDescent="0.25">
      <c r="A13" s="103" t="s">
        <v>37</v>
      </c>
      <c r="B13">
        <v>-32333.61</v>
      </c>
      <c r="C13">
        <v>-9009.83</v>
      </c>
      <c r="D13">
        <v>-12627.35</v>
      </c>
      <c r="E13">
        <v>-6690.4</v>
      </c>
      <c r="F13">
        <v>-9599.01</v>
      </c>
      <c r="G13">
        <v>8451.01</v>
      </c>
      <c r="H13">
        <v>5772.08</v>
      </c>
      <c r="I13">
        <v>-14649.55</v>
      </c>
      <c r="J13">
        <v>11184.04</v>
      </c>
      <c r="K13">
        <v>-2521.87</v>
      </c>
      <c r="L13">
        <v>12298.72</v>
      </c>
      <c r="M13">
        <v>9114.2000000000007</v>
      </c>
      <c r="N13">
        <v>6969.05</v>
      </c>
      <c r="O13">
        <v>17399.669999999998</v>
      </c>
      <c r="P13">
        <v>17673.25</v>
      </c>
      <c r="Q13">
        <v>19239.099999999999</v>
      </c>
      <c r="R13">
        <v>145.59</v>
      </c>
      <c r="S13">
        <v>-3838.44</v>
      </c>
      <c r="T13">
        <v>-8089.09</v>
      </c>
      <c r="U13">
        <v>5318.45</v>
      </c>
      <c r="V13">
        <v>6872.32</v>
      </c>
      <c r="W13">
        <v>-3334.56</v>
      </c>
      <c r="X13">
        <v>-12937.79</v>
      </c>
      <c r="Y13">
        <v>9329.9699999999993</v>
      </c>
      <c r="Z13">
        <v>-7635.2</v>
      </c>
      <c r="AA13">
        <v>-6937.33</v>
      </c>
      <c r="AB13">
        <v>-2210.6542585727502</v>
      </c>
      <c r="AC13">
        <v>-11554.809205776501</v>
      </c>
      <c r="AD13">
        <v>-24732.557731564899</v>
      </c>
      <c r="AE13" s="236">
        <v>-12168.4335802975</v>
      </c>
      <c r="AF13" s="236">
        <v>-31928.530695924172</v>
      </c>
      <c r="AG13" s="236">
        <v>-8519.3758119119229</v>
      </c>
      <c r="AH13" s="236">
        <v>-12106.017656854398</v>
      </c>
      <c r="AI13" s="236">
        <v>-6436.5668373689241</v>
      </c>
      <c r="AJ13" s="236">
        <v>-9332.9014472755662</v>
      </c>
      <c r="AK13" s="236">
        <v>8713.0495676009614</v>
      </c>
    </row>
    <row r="14" spans="1:42" ht="15" x14ac:dyDescent="0.25">
      <c r="A14" s="103" t="s">
        <v>38</v>
      </c>
      <c r="B14">
        <v>-20906.669999999998</v>
      </c>
      <c r="C14">
        <v>-14470.42</v>
      </c>
      <c r="D14">
        <v>-7331.54</v>
      </c>
      <c r="E14">
        <v>-38727.230000000003</v>
      </c>
      <c r="F14">
        <v>11184.58</v>
      </c>
      <c r="G14">
        <v>10958.49</v>
      </c>
      <c r="H14">
        <v>-3769.28</v>
      </c>
      <c r="I14">
        <v>-15648.21</v>
      </c>
      <c r="J14">
        <v>-502.87000000000006</v>
      </c>
      <c r="K14">
        <v>16895.82</v>
      </c>
      <c r="L14">
        <v>3518.29</v>
      </c>
      <c r="M14">
        <v>1054.69</v>
      </c>
      <c r="N14">
        <v>1482.85</v>
      </c>
      <c r="O14">
        <v>-5352.91</v>
      </c>
      <c r="P14">
        <v>-22937.85</v>
      </c>
      <c r="Q14">
        <v>17257.41</v>
      </c>
      <c r="R14">
        <v>-4231.5</v>
      </c>
      <c r="S14">
        <v>-10308.18</v>
      </c>
      <c r="T14">
        <v>-12985.04</v>
      </c>
      <c r="U14">
        <v>-26999.58</v>
      </c>
      <c r="V14">
        <v>-8941.27</v>
      </c>
      <c r="W14">
        <v>-9109.74</v>
      </c>
      <c r="X14">
        <v>6431.84</v>
      </c>
      <c r="Y14">
        <v>-3333.55</v>
      </c>
      <c r="Z14">
        <v>-11237.22</v>
      </c>
      <c r="AA14">
        <v>-26772.84</v>
      </c>
      <c r="AB14">
        <v>-15736.705134989999</v>
      </c>
      <c r="AC14">
        <v>-25995.712616168701</v>
      </c>
      <c r="AD14">
        <v>-1037.7086195756301</v>
      </c>
      <c r="AE14" s="236">
        <v>-31726.571329096001</v>
      </c>
      <c r="AF14" s="236">
        <v>-20625.441646014424</v>
      </c>
      <c r="AG14" s="236">
        <v>-14505.944464038232</v>
      </c>
      <c r="AH14" s="236">
        <v>-9119.6226050883561</v>
      </c>
      <c r="AI14" s="236">
        <v>-38350.909631919611</v>
      </c>
      <c r="AJ14" s="236">
        <v>11444.495653053154</v>
      </c>
      <c r="AK14" s="236">
        <v>11218.8195284543</v>
      </c>
    </row>
    <row r="15" spans="1:42" ht="15" x14ac:dyDescent="0.25">
      <c r="A15" s="103" t="s">
        <v>39</v>
      </c>
      <c r="B15">
        <v>-13992.14</v>
      </c>
      <c r="C15">
        <v>-20105.689999999999</v>
      </c>
      <c r="D15">
        <v>-14927.94</v>
      </c>
      <c r="E15">
        <v>-22497.84</v>
      </c>
      <c r="F15">
        <v>-4758.17</v>
      </c>
      <c r="G15">
        <v>-4226.8999999999996</v>
      </c>
      <c r="H15">
        <v>-38098.730000000003</v>
      </c>
      <c r="I15">
        <v>-16883.66</v>
      </c>
      <c r="J15">
        <v>-19378.55</v>
      </c>
      <c r="K15">
        <v>-16600.650000000001</v>
      </c>
      <c r="L15">
        <v>-12671.76</v>
      </c>
      <c r="M15">
        <v>-11092.7</v>
      </c>
      <c r="N15">
        <v>-5906.56</v>
      </c>
      <c r="O15">
        <v>-11998.95</v>
      </c>
      <c r="P15">
        <v>-6220.38</v>
      </c>
      <c r="Q15">
        <v>5546.91</v>
      </c>
      <c r="R15">
        <v>-11664.96</v>
      </c>
      <c r="S15">
        <v>-10748.29</v>
      </c>
      <c r="T15">
        <v>-20606.98</v>
      </c>
      <c r="U15">
        <v>-11065.4</v>
      </c>
      <c r="V15">
        <v>-24628.93</v>
      </c>
      <c r="W15">
        <v>-2981.22</v>
      </c>
      <c r="X15">
        <v>-6650.16</v>
      </c>
      <c r="Y15">
        <v>1631.34</v>
      </c>
      <c r="Z15">
        <v>-9396.75</v>
      </c>
      <c r="AA15">
        <v>-13989.15</v>
      </c>
      <c r="AB15">
        <v>-12454.2512261587</v>
      </c>
      <c r="AC15">
        <v>-10832.440151339701</v>
      </c>
      <c r="AD15">
        <v>3929.9975641787801</v>
      </c>
      <c r="AE15" s="236">
        <v>-2402.85727398171</v>
      </c>
      <c r="AF15" s="236">
        <v>-11953.157158801489</v>
      </c>
      <c r="AG15" s="236">
        <v>-20113.240887616343</v>
      </c>
      <c r="AH15" s="236">
        <v>-17916.438668824514</v>
      </c>
      <c r="AI15" s="236">
        <v>-22497.844559537996</v>
      </c>
      <c r="AJ15" s="236">
        <v>-4758.1677618890162</v>
      </c>
      <c r="AK15" s="236">
        <v>-4226.9041518997192</v>
      </c>
    </row>
    <row r="22" spans="1:32" ht="12.75" customHeight="1" x14ac:dyDescent="0.25">
      <c r="A22" s="147"/>
      <c r="B22" s="96"/>
      <c r="C22" s="96"/>
      <c r="D22" s="96"/>
      <c r="E22" s="96"/>
      <c r="F22" s="96"/>
      <c r="G22" s="96"/>
      <c r="H22" s="96"/>
      <c r="I22" s="96"/>
      <c r="J22" s="96"/>
      <c r="K22" s="96"/>
      <c r="L22" s="96"/>
      <c r="M22" s="96"/>
      <c r="N22" s="96"/>
      <c r="O22" s="96"/>
      <c r="P22" s="96"/>
      <c r="Q22" s="96"/>
      <c r="R22" s="96"/>
      <c r="S22" s="96"/>
      <c r="T22" s="96"/>
      <c r="U22" s="96"/>
      <c r="V22" s="96"/>
      <c r="W22" s="96"/>
      <c r="X22" s="96"/>
      <c r="Y22" s="96"/>
      <c r="Z22" s="96"/>
      <c r="AF22" s="96"/>
    </row>
    <row r="23" spans="1:32" ht="12.75" customHeight="1" x14ac:dyDescent="0.25">
      <c r="A23" s="147"/>
      <c r="B23" s="96"/>
      <c r="C23" s="96"/>
      <c r="D23" s="96"/>
      <c r="E23" s="96"/>
      <c r="F23" s="96"/>
      <c r="G23" s="96"/>
      <c r="H23" s="96"/>
      <c r="I23" s="96"/>
      <c r="J23" s="96"/>
      <c r="K23" s="96"/>
      <c r="L23" s="96"/>
      <c r="M23" s="96"/>
      <c r="N23" s="96"/>
      <c r="O23" s="96"/>
      <c r="P23" s="96"/>
      <c r="Q23" s="96"/>
      <c r="R23" s="96"/>
      <c r="S23" s="96"/>
      <c r="T23" s="96"/>
      <c r="U23" s="96"/>
      <c r="V23" s="96"/>
      <c r="W23" s="96"/>
      <c r="X23" s="96"/>
      <c r="Y23" s="96"/>
      <c r="Z23" s="96"/>
      <c r="AF23" s="96"/>
    </row>
    <row r="24" spans="1:32" ht="12.75" customHeight="1" x14ac:dyDescent="0.25">
      <c r="A24" s="147"/>
      <c r="B24" s="96"/>
      <c r="C24" s="96"/>
      <c r="D24" s="96"/>
      <c r="E24" s="96"/>
      <c r="F24" s="96"/>
      <c r="G24" s="96"/>
      <c r="H24" s="96"/>
      <c r="I24" s="96"/>
      <c r="J24" s="96"/>
      <c r="K24" s="96"/>
      <c r="L24" s="96"/>
      <c r="M24" s="96"/>
      <c r="N24" s="96"/>
      <c r="O24" s="96"/>
      <c r="P24" s="96"/>
      <c r="Q24" s="96"/>
      <c r="R24" s="96"/>
      <c r="S24" s="96"/>
      <c r="T24" s="96"/>
      <c r="U24" s="96"/>
      <c r="V24" s="96"/>
      <c r="W24" s="96"/>
      <c r="X24" s="96"/>
      <c r="Y24" s="96"/>
      <c r="Z24" s="96"/>
      <c r="AF24" s="96"/>
    </row>
    <row r="25" spans="1:32" ht="12.75" customHeight="1" x14ac:dyDescent="0.25">
      <c r="A25" s="147"/>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F25" s="96"/>
    </row>
    <row r="26" spans="1:32" ht="12.75" customHeight="1" x14ac:dyDescent="0.25">
      <c r="A26" s="147"/>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F26" s="96"/>
    </row>
    <row r="27" spans="1:32" ht="12.75" customHeight="1" x14ac:dyDescent="0.25">
      <c r="A27" s="147"/>
      <c r="B27" s="96"/>
      <c r="C27" s="96"/>
      <c r="D27" s="96"/>
      <c r="E27" s="96"/>
      <c r="F27" s="96"/>
      <c r="G27" s="96"/>
      <c r="H27" s="96"/>
      <c r="I27" s="96"/>
      <c r="J27" s="96"/>
      <c r="K27" s="96"/>
      <c r="L27" s="96"/>
      <c r="M27" s="96"/>
      <c r="N27" s="96"/>
      <c r="O27" s="96"/>
      <c r="P27" s="96"/>
      <c r="Q27" s="96"/>
      <c r="R27" s="96"/>
      <c r="S27" s="96"/>
      <c r="T27" s="96"/>
      <c r="U27" s="96"/>
      <c r="V27" s="96"/>
      <c r="W27" s="96"/>
      <c r="X27" s="96"/>
      <c r="Y27" s="96"/>
      <c r="Z27" s="96"/>
      <c r="AF27" s="96"/>
    </row>
    <row r="28" spans="1:32" ht="12.75" customHeight="1" x14ac:dyDescent="0.25">
      <c r="A28" s="147"/>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F28" s="96"/>
    </row>
    <row r="29" spans="1:32" ht="12.75" customHeight="1" x14ac:dyDescent="0.25">
      <c r="A29" s="147"/>
      <c r="B29" s="96"/>
      <c r="C29" s="96"/>
      <c r="D29" s="96"/>
      <c r="E29" s="96"/>
      <c r="F29" s="96"/>
      <c r="G29" s="96"/>
      <c r="H29" s="96"/>
      <c r="I29" s="96"/>
      <c r="J29" s="96"/>
      <c r="K29" s="96"/>
      <c r="L29" s="96"/>
      <c r="M29" s="96"/>
      <c r="N29" s="96"/>
      <c r="O29" s="96"/>
      <c r="P29" s="96"/>
      <c r="Q29" s="96"/>
      <c r="R29" s="96"/>
      <c r="S29" s="96"/>
      <c r="T29" s="96"/>
      <c r="U29" s="96"/>
      <c r="V29" s="96"/>
      <c r="W29" s="96"/>
      <c r="X29" s="96"/>
      <c r="Y29" s="96"/>
      <c r="Z29" s="96"/>
      <c r="AF29" s="96"/>
    </row>
    <row r="30" spans="1:32" ht="12.75" customHeight="1" x14ac:dyDescent="0.25">
      <c r="A30" s="147"/>
      <c r="B30" s="96"/>
      <c r="C30" s="96"/>
      <c r="D30" s="96"/>
      <c r="E30" s="96"/>
      <c r="F30" s="96"/>
      <c r="G30" s="96"/>
      <c r="H30" s="96"/>
      <c r="I30" s="96"/>
      <c r="J30" s="96"/>
      <c r="K30" s="96"/>
      <c r="L30" s="96"/>
      <c r="M30" s="96"/>
      <c r="N30" s="96"/>
      <c r="O30" s="96"/>
      <c r="P30" s="96"/>
      <c r="Q30" s="96"/>
      <c r="R30" s="96"/>
      <c r="S30" s="96"/>
      <c r="T30" s="96"/>
      <c r="U30" s="96"/>
      <c r="V30" s="96"/>
      <c r="W30" s="96"/>
      <c r="X30" s="96"/>
      <c r="Y30" s="96"/>
      <c r="Z30" s="96"/>
      <c r="AF30" s="96"/>
    </row>
    <row r="31" spans="1:32" ht="12.75" customHeight="1" x14ac:dyDescent="0.25">
      <c r="A31" s="147"/>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F31" s="96"/>
    </row>
    <row r="32" spans="1:32" ht="12.75" customHeight="1" x14ac:dyDescent="0.25">
      <c r="A32" s="147"/>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F32" s="96"/>
    </row>
    <row r="33" spans="1:37" ht="12.75" customHeight="1" x14ac:dyDescent="0.25">
      <c r="A33" s="147"/>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F33" s="96"/>
    </row>
    <row r="36" spans="1:37" ht="12.75" customHeight="1" x14ac:dyDescent="0.25">
      <c r="B36" s="237"/>
      <c r="C36" s="237"/>
      <c r="D36" s="237"/>
      <c r="E36" s="237"/>
      <c r="F36" s="237"/>
      <c r="G36" s="237"/>
      <c r="H36" s="237"/>
      <c r="I36" s="237"/>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7"/>
      <c r="AI36" s="237"/>
      <c r="AJ36" s="237"/>
      <c r="AK36" s="237"/>
    </row>
    <row r="37" spans="1:37" ht="12.75" customHeight="1" x14ac:dyDescent="0.25">
      <c r="B37" s="237"/>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row>
    <row r="38" spans="1:37" ht="12.75" customHeight="1" x14ac:dyDescent="0.25">
      <c r="B38" s="237"/>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row>
    <row r="39" spans="1:37" ht="12.75" customHeight="1" x14ac:dyDescent="0.25">
      <c r="B39" s="237"/>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row>
    <row r="40" spans="1:37" ht="12.75" customHeight="1" x14ac:dyDescent="0.25">
      <c r="B40" s="237"/>
      <c r="C40" s="237"/>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37"/>
      <c r="AD40" s="237"/>
      <c r="AE40" s="237"/>
      <c r="AF40" s="237"/>
      <c r="AG40" s="237"/>
      <c r="AH40" s="237"/>
      <c r="AI40" s="237"/>
      <c r="AJ40" s="237"/>
      <c r="AK40" s="237"/>
    </row>
    <row r="41" spans="1:37" ht="12.75" customHeight="1" x14ac:dyDescent="0.25">
      <c r="B41" s="237"/>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row>
    <row r="42" spans="1:37" ht="12.75" customHeight="1" x14ac:dyDescent="0.25">
      <c r="B42" s="237"/>
      <c r="C42" s="237"/>
      <c r="D42" s="237"/>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row>
    <row r="43" spans="1:37" ht="12.75" customHeight="1" x14ac:dyDescent="0.25">
      <c r="B43" s="237"/>
      <c r="C43" s="237"/>
      <c r="D43" s="237"/>
      <c r="E43" s="237"/>
      <c r="F43" s="237"/>
      <c r="G43" s="237"/>
      <c r="H43" s="237"/>
      <c r="I43" s="237"/>
      <c r="J43" s="237"/>
      <c r="K43" s="237"/>
      <c r="L43" s="237"/>
      <c r="M43" s="237"/>
      <c r="N43" s="237"/>
      <c r="O43" s="237"/>
      <c r="P43" s="237"/>
      <c r="Q43" s="237"/>
      <c r="R43" s="237"/>
      <c r="S43" s="237"/>
      <c r="T43" s="237"/>
      <c r="U43" s="237"/>
      <c r="V43" s="237"/>
      <c r="W43" s="237"/>
      <c r="X43" s="237"/>
      <c r="Y43" s="237"/>
      <c r="Z43" s="237"/>
      <c r="AA43" s="237"/>
      <c r="AB43" s="237"/>
      <c r="AC43" s="237"/>
      <c r="AD43" s="237"/>
      <c r="AE43" s="237"/>
      <c r="AF43" s="237"/>
      <c r="AG43" s="237"/>
      <c r="AH43" s="237"/>
      <c r="AI43" s="237"/>
      <c r="AJ43" s="237"/>
      <c r="AK43" s="237"/>
    </row>
    <row r="44" spans="1:37" ht="12.75" customHeight="1" x14ac:dyDescent="0.25">
      <c r="B44" s="237"/>
      <c r="C44" s="237"/>
      <c r="D44" s="237"/>
      <c r="E44" s="237"/>
      <c r="F44" s="237"/>
      <c r="G44" s="237"/>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row>
    <row r="45" spans="1:37" ht="12.75" customHeight="1" x14ac:dyDescent="0.25">
      <c r="B45" s="237"/>
      <c r="C45" s="237"/>
      <c r="D45" s="237"/>
      <c r="E45" s="237"/>
      <c r="F45" s="237"/>
      <c r="G45" s="237"/>
      <c r="H45" s="237"/>
      <c r="I45" s="237"/>
      <c r="J45" s="237"/>
      <c r="K45" s="237"/>
      <c r="L45" s="237"/>
      <c r="M45" s="237"/>
      <c r="N45" s="237"/>
      <c r="O45" s="237"/>
      <c r="P45" s="237"/>
      <c r="Q45" s="237"/>
      <c r="R45" s="237"/>
      <c r="S45" s="237"/>
      <c r="T45" s="237"/>
      <c r="U45" s="237"/>
      <c r="V45" s="237"/>
      <c r="W45" s="237"/>
      <c r="X45" s="237"/>
      <c r="Y45" s="237"/>
      <c r="Z45" s="237"/>
      <c r="AA45" s="237"/>
      <c r="AB45" s="237"/>
      <c r="AC45" s="237"/>
      <c r="AD45" s="237"/>
      <c r="AE45" s="237"/>
      <c r="AF45" s="237"/>
      <c r="AG45" s="237"/>
      <c r="AH45" s="237"/>
      <c r="AI45" s="237"/>
      <c r="AJ45" s="237"/>
      <c r="AK45" s="237"/>
    </row>
    <row r="46" spans="1:37" ht="12.75" customHeight="1" x14ac:dyDescent="0.25">
      <c r="B46" s="237"/>
      <c r="C46" s="237"/>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7"/>
      <c r="AI46" s="237"/>
      <c r="AJ46" s="237"/>
      <c r="AK46" s="237"/>
    </row>
    <row r="47" spans="1:37" ht="12.75" customHeight="1" x14ac:dyDescent="0.25">
      <c r="B47" s="237"/>
      <c r="C47" s="237"/>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7"/>
      <c r="AI47" s="237"/>
      <c r="AJ47" s="237"/>
      <c r="AK47" s="237"/>
    </row>
    <row r="55" spans="9:13" ht="12.75" customHeight="1" x14ac:dyDescent="0.25">
      <c r="I55" s="187"/>
      <c r="K55" s="190"/>
      <c r="M55" s="189"/>
    </row>
    <row r="56" spans="9:13" ht="12.75" customHeight="1" x14ac:dyDescent="0.25">
      <c r="I56" s="187"/>
      <c r="K56" s="190"/>
      <c r="M56" s="189"/>
    </row>
    <row r="57" spans="9:13" ht="12.75" customHeight="1" x14ac:dyDescent="0.25">
      <c r="I57" s="187"/>
      <c r="K57" s="190"/>
      <c r="M57" s="189"/>
    </row>
    <row r="58" spans="9:13" ht="12.75" customHeight="1" x14ac:dyDescent="0.25">
      <c r="I58" s="187"/>
      <c r="K58" s="190"/>
      <c r="M58" s="189"/>
    </row>
    <row r="59" spans="9:13" ht="12.75" customHeight="1" x14ac:dyDescent="0.25">
      <c r="I59" s="187"/>
      <c r="K59" s="190"/>
      <c r="M59" s="189"/>
    </row>
    <row r="60" spans="9:13" ht="12.75" customHeight="1" x14ac:dyDescent="0.25">
      <c r="I60" s="187"/>
      <c r="K60" s="190"/>
      <c r="M60" s="189"/>
    </row>
    <row r="61" spans="9:13" ht="12.75" customHeight="1" x14ac:dyDescent="0.25">
      <c r="I61" s="187"/>
      <c r="K61" s="190"/>
      <c r="M61" s="189"/>
    </row>
    <row r="62" spans="9:13" ht="12.75" customHeight="1" x14ac:dyDescent="0.25">
      <c r="I62" s="187"/>
      <c r="K62" s="190"/>
      <c r="M62" s="189"/>
    </row>
    <row r="63" spans="9:13" ht="12.75" customHeight="1" x14ac:dyDescent="0.25">
      <c r="I63" s="187"/>
      <c r="K63" s="190"/>
      <c r="M63" s="189"/>
    </row>
    <row r="64" spans="9:13" ht="12.75" customHeight="1" x14ac:dyDescent="0.25">
      <c r="I64" s="187"/>
      <c r="K64" s="190"/>
      <c r="M64" s="189"/>
    </row>
    <row r="65" spans="9:13" ht="12.75" customHeight="1" x14ac:dyDescent="0.25">
      <c r="I65" s="187"/>
      <c r="K65" s="190"/>
      <c r="M65" s="189"/>
    </row>
    <row r="66" spans="9:13" ht="12.75" customHeight="1" x14ac:dyDescent="0.25">
      <c r="I66" s="187"/>
      <c r="K66" s="190"/>
      <c r="M66" s="189"/>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28515625" customWidth="1"/>
    <col min="37" max="42" width="16.7109375" customWidth="1"/>
  </cols>
  <sheetData>
    <row r="1" spans="1:42" ht="15" x14ac:dyDescent="0.25">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row>
    <row r="2" spans="1:42" ht="15" x14ac:dyDescent="0.25">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42" ht="15" x14ac:dyDescent="0.25">
      <c r="A3" s="101"/>
      <c r="B3" s="102" t="s">
        <v>76</v>
      </c>
      <c r="C3" s="102" t="s">
        <v>77</v>
      </c>
      <c r="D3" s="102" t="s">
        <v>78</v>
      </c>
      <c r="E3" s="102" t="s">
        <v>79</v>
      </c>
      <c r="F3" s="102" t="s">
        <v>80</v>
      </c>
      <c r="G3" s="102" t="s">
        <v>81</v>
      </c>
      <c r="H3" s="102" t="s">
        <v>82</v>
      </c>
      <c r="I3" s="102" t="s">
        <v>83</v>
      </c>
      <c r="J3" s="102" t="s">
        <v>84</v>
      </c>
      <c r="K3" s="102" t="s">
        <v>85</v>
      </c>
      <c r="L3" s="102" t="s">
        <v>86</v>
      </c>
      <c r="M3" s="102" t="s">
        <v>87</v>
      </c>
      <c r="N3" s="102" t="s">
        <v>88</v>
      </c>
      <c r="O3" s="102" t="s">
        <v>89</v>
      </c>
      <c r="P3" s="102" t="s">
        <v>90</v>
      </c>
      <c r="Q3" s="102" t="s">
        <v>91</v>
      </c>
      <c r="R3" s="102" t="s">
        <v>92</v>
      </c>
      <c r="S3" s="102" t="s">
        <v>93</v>
      </c>
      <c r="T3" s="102" t="s">
        <v>94</v>
      </c>
      <c r="U3" s="102" t="s">
        <v>95</v>
      </c>
      <c r="V3" s="102" t="s">
        <v>126</v>
      </c>
      <c r="W3" s="102" t="s">
        <v>129</v>
      </c>
      <c r="X3" s="102" t="s">
        <v>130</v>
      </c>
      <c r="Y3" s="102" t="s">
        <v>131</v>
      </c>
      <c r="Z3" s="102" t="s">
        <v>132</v>
      </c>
      <c r="AA3" s="102" t="s">
        <v>91</v>
      </c>
      <c r="AB3" s="102" t="s">
        <v>92</v>
      </c>
      <c r="AC3" s="102" t="s">
        <v>93</v>
      </c>
      <c r="AD3" s="102" t="s">
        <v>94</v>
      </c>
      <c r="AE3" s="102" t="s">
        <v>95</v>
      </c>
      <c r="AF3" s="102" t="s">
        <v>133</v>
      </c>
      <c r="AG3" s="102"/>
      <c r="AH3" s="102"/>
      <c r="AI3" s="102"/>
      <c r="AJ3" s="102"/>
      <c r="AK3" s="102"/>
      <c r="AL3" s="102"/>
      <c r="AM3" s="102"/>
      <c r="AN3" s="102"/>
      <c r="AO3" s="102"/>
      <c r="AP3" s="102"/>
    </row>
    <row r="4" spans="1:42" ht="15" x14ac:dyDescent="0.25">
      <c r="A4" s="103" t="s">
        <v>28</v>
      </c>
      <c r="B4" s="96">
        <v>30506.99</v>
      </c>
      <c r="C4" s="96">
        <v>18114.5</v>
      </c>
      <c r="D4" s="96">
        <v>101177.4</v>
      </c>
      <c r="E4" s="96">
        <v>19383.91</v>
      </c>
      <c r="F4" s="96">
        <v>30747.759999999998</v>
      </c>
      <c r="G4" s="96">
        <v>9813.48</v>
      </c>
      <c r="H4" s="96">
        <v>-4536.49</v>
      </c>
      <c r="I4" s="96">
        <v>13925.07</v>
      </c>
      <c r="J4" s="96">
        <v>62106.73</v>
      </c>
      <c r="K4" s="96">
        <v>30139.11</v>
      </c>
      <c r="L4" s="96">
        <v>34121.43</v>
      </c>
      <c r="M4" s="96">
        <v>292</v>
      </c>
      <c r="N4" s="96">
        <v>8365.93</v>
      </c>
      <c r="O4" s="96">
        <v>7298.07</v>
      </c>
      <c r="P4" s="96">
        <v>137147.5</v>
      </c>
      <c r="Q4" s="96">
        <v>5108.5200000000004</v>
      </c>
      <c r="R4" s="96">
        <v>9673.7900000000009</v>
      </c>
      <c r="S4" s="96">
        <v>13996.01</v>
      </c>
      <c r="T4" s="96">
        <v>3715.69</v>
      </c>
      <c r="U4" s="96">
        <v>41649.769999999997</v>
      </c>
      <c r="V4">
        <v>7626.73</v>
      </c>
      <c r="W4">
        <v>11469.9</v>
      </c>
      <c r="X4">
        <v>17213.599999999999</v>
      </c>
      <c r="Y4">
        <v>12568.14</v>
      </c>
      <c r="Z4">
        <v>17381.46</v>
      </c>
      <c r="AA4">
        <v>26231.24</v>
      </c>
      <c r="AB4">
        <v>33204.199999999997</v>
      </c>
      <c r="AC4">
        <v>2969.6010000000001</v>
      </c>
      <c r="AD4">
        <v>19397.919999999998</v>
      </c>
      <c r="AE4">
        <v>1177.1969999999999</v>
      </c>
      <c r="AF4">
        <v>30506.99</v>
      </c>
      <c r="AG4">
        <v>18114.5</v>
      </c>
      <c r="AH4">
        <v>101177.4</v>
      </c>
      <c r="AI4">
        <v>19383.91</v>
      </c>
      <c r="AJ4">
        <v>30747.759999999998</v>
      </c>
      <c r="AK4">
        <v>9813.48</v>
      </c>
    </row>
    <row r="5" spans="1:42" ht="15" x14ac:dyDescent="0.25">
      <c r="A5" s="103" t="s">
        <v>29</v>
      </c>
      <c r="B5" s="96">
        <v>44287.48</v>
      </c>
      <c r="C5" s="96">
        <v>29243.69</v>
      </c>
      <c r="D5" s="96">
        <v>221903.6</v>
      </c>
      <c r="E5" s="96">
        <v>10264.540000000001</v>
      </c>
      <c r="F5" s="96">
        <v>85662.35</v>
      </c>
      <c r="G5" s="96">
        <v>11232.76</v>
      </c>
      <c r="H5" s="96">
        <v>13169.32</v>
      </c>
      <c r="I5" s="96">
        <v>35386.32</v>
      </c>
      <c r="J5" s="96">
        <v>17077.07</v>
      </c>
      <c r="K5" s="96">
        <v>13379.72</v>
      </c>
      <c r="L5" s="96">
        <v>16086.82</v>
      </c>
      <c r="M5" s="96">
        <v>-865.68</v>
      </c>
      <c r="N5" s="96">
        <v>23462.68</v>
      </c>
      <c r="O5" s="96">
        <v>14080.21</v>
      </c>
      <c r="P5" s="96">
        <v>174582.2</v>
      </c>
      <c r="Q5" s="96">
        <v>11069.55</v>
      </c>
      <c r="R5" s="96">
        <v>-5668.48</v>
      </c>
      <c r="S5" s="96">
        <v>3018.38</v>
      </c>
      <c r="T5" s="96">
        <v>14690.07</v>
      </c>
      <c r="U5" s="96">
        <v>8820.2999999999993</v>
      </c>
      <c r="V5">
        <v>14744.76</v>
      </c>
      <c r="W5">
        <v>10635.69</v>
      </c>
      <c r="X5">
        <v>3610.49</v>
      </c>
      <c r="Y5">
        <v>19494.75</v>
      </c>
      <c r="Z5">
        <v>9079.82</v>
      </c>
      <c r="AA5">
        <v>9423.0560000000005</v>
      </c>
      <c r="AB5">
        <v>14433.45</v>
      </c>
      <c r="AC5">
        <v>2580.4749999999999</v>
      </c>
      <c r="AD5">
        <v>12939.13</v>
      </c>
      <c r="AE5">
        <v>-3275.25</v>
      </c>
      <c r="AF5">
        <v>44287.48</v>
      </c>
      <c r="AG5">
        <v>29243.69</v>
      </c>
      <c r="AH5">
        <v>221903.6</v>
      </c>
      <c r="AI5">
        <v>10264.540000000001</v>
      </c>
      <c r="AJ5">
        <v>85662.35</v>
      </c>
      <c r="AK5">
        <v>11232.76</v>
      </c>
    </row>
    <row r="6" spans="1:42" ht="15" x14ac:dyDescent="0.25">
      <c r="A6" s="103" t="s">
        <v>30</v>
      </c>
      <c r="B6" s="96">
        <v>37971.17</v>
      </c>
      <c r="C6" s="96">
        <v>61314.559999999998</v>
      </c>
      <c r="D6" s="96">
        <v>316431.3</v>
      </c>
      <c r="E6" s="96">
        <v>30523.22</v>
      </c>
      <c r="F6" s="96">
        <v>99089.59</v>
      </c>
      <c r="G6" s="96">
        <v>267.49</v>
      </c>
      <c r="H6" s="96">
        <v>21557.4</v>
      </c>
      <c r="I6" s="96">
        <v>29812.53</v>
      </c>
      <c r="J6" s="96">
        <v>17333.98</v>
      </c>
      <c r="K6" s="96">
        <v>4549.9399999999996</v>
      </c>
      <c r="L6" s="96">
        <v>29456.400000000001</v>
      </c>
      <c r="M6" s="96">
        <v>7591.99</v>
      </c>
      <c r="N6" s="96">
        <v>585.73</v>
      </c>
      <c r="O6" s="96">
        <v>5926.48</v>
      </c>
      <c r="P6" s="96">
        <v>168724.3</v>
      </c>
      <c r="Q6" s="96">
        <v>24415.85</v>
      </c>
      <c r="R6" s="96">
        <v>16086.63</v>
      </c>
      <c r="S6" s="96">
        <v>3199.61</v>
      </c>
      <c r="T6" s="96">
        <v>10915.78</v>
      </c>
      <c r="U6" s="96">
        <v>55120.93</v>
      </c>
      <c r="V6">
        <v>5334.91</v>
      </c>
      <c r="W6">
        <v>8302.3799999999992</v>
      </c>
      <c r="X6">
        <v>7619.22</v>
      </c>
      <c r="Y6">
        <v>-3134.31</v>
      </c>
      <c r="Z6">
        <v>2825.63</v>
      </c>
      <c r="AA6">
        <v>17701.61</v>
      </c>
      <c r="AB6">
        <v>10766.69</v>
      </c>
      <c r="AC6">
        <v>-2652.7</v>
      </c>
      <c r="AD6">
        <v>-4713.84</v>
      </c>
      <c r="AE6">
        <v>14927.82</v>
      </c>
      <c r="AF6">
        <v>37971.17</v>
      </c>
      <c r="AG6">
        <v>61314.559999999998</v>
      </c>
      <c r="AH6">
        <v>316431.3</v>
      </c>
      <c r="AI6">
        <v>30523.22</v>
      </c>
      <c r="AJ6">
        <v>99089.59</v>
      </c>
      <c r="AK6">
        <v>267.49</v>
      </c>
    </row>
    <row r="7" spans="1:42" ht="15" x14ac:dyDescent="0.25">
      <c r="A7" s="103" t="s">
        <v>31</v>
      </c>
      <c r="B7" s="96">
        <v>68507.240000000005</v>
      </c>
      <c r="C7" s="96">
        <v>34071.519999999997</v>
      </c>
      <c r="D7" s="96">
        <v>40680.47</v>
      </c>
      <c r="E7" s="96">
        <v>13752.67</v>
      </c>
      <c r="F7" s="96">
        <v>16017.17</v>
      </c>
      <c r="G7" s="96">
        <v>14181.34</v>
      </c>
      <c r="H7" s="96">
        <v>10908.59</v>
      </c>
      <c r="I7" s="96">
        <v>31157.61</v>
      </c>
      <c r="J7" s="96">
        <v>9207.7900000000009</v>
      </c>
      <c r="K7" s="239">
        <v>-60225.83</v>
      </c>
      <c r="L7" s="96">
        <v>53373.49</v>
      </c>
      <c r="M7" s="96">
        <v>10189.76</v>
      </c>
      <c r="N7" s="96">
        <v>22325.83</v>
      </c>
      <c r="O7" s="96">
        <v>12528.74</v>
      </c>
      <c r="P7" s="96">
        <v>16697.54</v>
      </c>
      <c r="Q7" s="96">
        <v>14457.51</v>
      </c>
      <c r="R7" s="96">
        <v>15693.35</v>
      </c>
      <c r="S7" s="96">
        <v>12190.09</v>
      </c>
      <c r="T7" s="96">
        <v>15191.18</v>
      </c>
      <c r="U7" s="96">
        <v>34110.879999999997</v>
      </c>
      <c r="V7">
        <v>18928.849999999999</v>
      </c>
      <c r="W7">
        <v>23699.87</v>
      </c>
      <c r="X7">
        <v>14320.2</v>
      </c>
      <c r="Y7">
        <v>23981.200000000001</v>
      </c>
      <c r="Z7">
        <v>12700.73</v>
      </c>
      <c r="AA7">
        <v>17837.46</v>
      </c>
      <c r="AB7">
        <v>12692.64</v>
      </c>
      <c r="AC7">
        <v>-8027.32</v>
      </c>
      <c r="AD7">
        <v>5617.3370000000004</v>
      </c>
      <c r="AE7">
        <v>29066.04</v>
      </c>
      <c r="AF7">
        <v>68507.240000000005</v>
      </c>
      <c r="AG7">
        <v>34071.519999999997</v>
      </c>
      <c r="AH7">
        <v>40680.47</v>
      </c>
      <c r="AI7">
        <v>13752.67</v>
      </c>
      <c r="AJ7">
        <v>16017.17</v>
      </c>
      <c r="AK7">
        <v>14181.34</v>
      </c>
    </row>
    <row r="8" spans="1:42" ht="15" x14ac:dyDescent="0.25">
      <c r="A8" s="103" t="s">
        <v>32</v>
      </c>
      <c r="B8" s="96">
        <v>35158.19</v>
      </c>
      <c r="C8" s="96">
        <v>30619.15</v>
      </c>
      <c r="D8" s="96">
        <v>51446</v>
      </c>
      <c r="E8" s="96">
        <v>147431.6</v>
      </c>
      <c r="F8" s="96">
        <v>31464.639999999999</v>
      </c>
      <c r="G8" s="96">
        <v>16225.47</v>
      </c>
      <c r="H8" s="96">
        <v>15987.51</v>
      </c>
      <c r="I8" s="96">
        <v>22762.44</v>
      </c>
      <c r="J8" s="96">
        <v>16884.13</v>
      </c>
      <c r="K8" s="239">
        <v>-18579.16</v>
      </c>
      <c r="L8" s="96">
        <v>766.58</v>
      </c>
      <c r="M8" s="96">
        <v>15059.68</v>
      </c>
      <c r="N8" s="96">
        <v>18966.650000000001</v>
      </c>
      <c r="O8" s="96">
        <v>6813.53</v>
      </c>
      <c r="P8" s="96">
        <v>10480.25</v>
      </c>
      <c r="Q8" s="96">
        <v>-4434.79</v>
      </c>
      <c r="R8" s="96">
        <v>13546.04</v>
      </c>
      <c r="S8" s="96">
        <v>14374</v>
      </c>
      <c r="T8" s="96">
        <v>20312.28</v>
      </c>
      <c r="U8" s="96">
        <v>24094.12</v>
      </c>
      <c r="V8">
        <v>17292.5</v>
      </c>
      <c r="W8">
        <v>26044.85</v>
      </c>
      <c r="X8">
        <v>20559.32</v>
      </c>
      <c r="Y8">
        <v>-2923.39</v>
      </c>
      <c r="Z8">
        <v>20669.8</v>
      </c>
      <c r="AA8">
        <v>13049.94</v>
      </c>
      <c r="AB8">
        <v>22040.82</v>
      </c>
      <c r="AC8">
        <v>10492.08</v>
      </c>
      <c r="AD8">
        <v>8221.7049999999999</v>
      </c>
      <c r="AE8">
        <v>-6398.94</v>
      </c>
      <c r="AF8">
        <v>35158.19</v>
      </c>
      <c r="AG8">
        <v>30619.15</v>
      </c>
      <c r="AH8">
        <v>51446</v>
      </c>
      <c r="AI8">
        <v>147431.6</v>
      </c>
      <c r="AJ8">
        <v>31464.639999999999</v>
      </c>
      <c r="AK8">
        <v>16225.47</v>
      </c>
    </row>
    <row r="9" spans="1:42" ht="15" x14ac:dyDescent="0.25">
      <c r="A9" s="103" t="s">
        <v>33</v>
      </c>
      <c r="B9" s="96">
        <v>38329.68</v>
      </c>
      <c r="C9" s="96">
        <v>17907.759999999998</v>
      </c>
      <c r="D9" s="96">
        <v>23242.54</v>
      </c>
      <c r="E9" s="96">
        <v>149014.20000000001</v>
      </c>
      <c r="F9" s="96">
        <v>25634.61</v>
      </c>
      <c r="G9" s="96">
        <v>16579.849999999999</v>
      </c>
      <c r="H9" s="96">
        <v>17054.27</v>
      </c>
      <c r="I9" s="96">
        <v>19070.2</v>
      </c>
      <c r="J9" s="96">
        <v>13258.2</v>
      </c>
      <c r="K9" s="239">
        <v>34340.01</v>
      </c>
      <c r="L9" s="96">
        <v>31236.12</v>
      </c>
      <c r="M9" s="96">
        <v>9425.77</v>
      </c>
      <c r="N9" s="96">
        <v>11861.14</v>
      </c>
      <c r="O9" s="96">
        <v>3252.88</v>
      </c>
      <c r="P9" s="96">
        <v>10676.41</v>
      </c>
      <c r="Q9" s="96">
        <v>-12562.7</v>
      </c>
      <c r="R9" s="96">
        <v>10949.8</v>
      </c>
      <c r="S9" s="96">
        <v>4907.59</v>
      </c>
      <c r="T9" s="96">
        <v>20479.099999999999</v>
      </c>
      <c r="U9" s="96">
        <v>23339.1</v>
      </c>
      <c r="V9">
        <v>14779.64</v>
      </c>
      <c r="W9">
        <v>10374.75</v>
      </c>
      <c r="X9">
        <v>15253.58</v>
      </c>
      <c r="Y9">
        <v>10872.37</v>
      </c>
      <c r="Z9">
        <v>19396.21</v>
      </c>
      <c r="AA9">
        <v>18288.060000000001</v>
      </c>
      <c r="AB9">
        <v>172.7841</v>
      </c>
      <c r="AC9">
        <v>6130.7309999999998</v>
      </c>
      <c r="AD9">
        <v>10946.7</v>
      </c>
      <c r="AE9">
        <v>-4761.8999999999996</v>
      </c>
      <c r="AF9">
        <v>38329.68</v>
      </c>
      <c r="AG9">
        <v>17907.759999999998</v>
      </c>
      <c r="AH9">
        <v>23242.54</v>
      </c>
      <c r="AI9">
        <v>149014.20000000001</v>
      </c>
      <c r="AJ9">
        <v>25634.61</v>
      </c>
      <c r="AK9">
        <v>16579.849999999999</v>
      </c>
    </row>
    <row r="10" spans="1:42" ht="15" x14ac:dyDescent="0.25">
      <c r="A10" s="103" t="s">
        <v>34</v>
      </c>
      <c r="B10" s="96">
        <v>37980.93</v>
      </c>
      <c r="C10" s="96">
        <v>46885.18</v>
      </c>
      <c r="D10" s="96">
        <v>38639.19</v>
      </c>
      <c r="E10" s="96">
        <v>161975.20000000001</v>
      </c>
      <c r="F10" s="96">
        <v>38319.440000000002</v>
      </c>
      <c r="G10" s="96">
        <v>19699.41</v>
      </c>
      <c r="H10" s="96">
        <v>17990.150000000001</v>
      </c>
      <c r="I10" s="96">
        <v>13171.86</v>
      </c>
      <c r="J10" s="96">
        <v>40615.339999999997</v>
      </c>
      <c r="K10" s="96">
        <v>26544.73</v>
      </c>
      <c r="L10" s="96">
        <v>25423.360000000001</v>
      </c>
      <c r="M10" s="96">
        <v>13888.55</v>
      </c>
      <c r="N10" s="96">
        <v>15145.76</v>
      </c>
      <c r="O10" s="96">
        <v>6602.35</v>
      </c>
      <c r="P10" s="96">
        <v>10079.290000000001</v>
      </c>
      <c r="Q10" s="96">
        <v>4508.5600000000004</v>
      </c>
      <c r="R10" s="96">
        <v>26234.18</v>
      </c>
      <c r="S10" s="96">
        <v>12146.38</v>
      </c>
      <c r="T10" s="96">
        <v>17391</v>
      </c>
      <c r="U10" s="96">
        <v>17513.43</v>
      </c>
      <c r="V10">
        <v>34483.599999999999</v>
      </c>
      <c r="W10">
        <v>45963.62</v>
      </c>
      <c r="X10">
        <v>28082.82</v>
      </c>
      <c r="Y10">
        <v>19215.400000000001</v>
      </c>
      <c r="Z10">
        <v>17710.52</v>
      </c>
      <c r="AA10">
        <v>20118.54</v>
      </c>
      <c r="AB10">
        <v>18059.009999999998</v>
      </c>
      <c r="AC10">
        <v>20378.21</v>
      </c>
      <c r="AD10">
        <v>15538.16</v>
      </c>
      <c r="AE10">
        <v>2618.683</v>
      </c>
      <c r="AF10">
        <v>37980.93</v>
      </c>
      <c r="AG10">
        <v>46885.18</v>
      </c>
      <c r="AH10">
        <v>38639.19</v>
      </c>
      <c r="AI10">
        <v>161975.20000000001</v>
      </c>
      <c r="AJ10">
        <v>38319.440000000002</v>
      </c>
      <c r="AK10">
        <v>19699.41</v>
      </c>
    </row>
    <row r="11" spans="1:42" ht="15" x14ac:dyDescent="0.25">
      <c r="A11" s="103" t="s">
        <v>35</v>
      </c>
      <c r="B11" s="96">
        <v>45930.45</v>
      </c>
      <c r="C11" s="96">
        <v>51271.1</v>
      </c>
      <c r="D11" s="96">
        <v>50551.040000000001</v>
      </c>
      <c r="E11" s="96">
        <v>39051.919999999998</v>
      </c>
      <c r="F11" s="96">
        <v>28866.65</v>
      </c>
      <c r="G11" s="96">
        <v>22441.75</v>
      </c>
      <c r="H11" s="96">
        <v>26153.24</v>
      </c>
      <c r="I11" s="96">
        <v>32817.9</v>
      </c>
      <c r="J11" s="96">
        <v>21528.35</v>
      </c>
      <c r="K11" s="96">
        <v>35833.64</v>
      </c>
      <c r="L11" s="96">
        <v>31181.18</v>
      </c>
      <c r="M11" s="96">
        <v>15630.2</v>
      </c>
      <c r="N11" s="96">
        <v>23108.51</v>
      </c>
      <c r="O11" s="96">
        <v>11401.25</v>
      </c>
      <c r="P11" s="96">
        <v>31261.94</v>
      </c>
      <c r="Q11" s="96">
        <v>3680.2</v>
      </c>
      <c r="R11" s="96">
        <v>14693.91</v>
      </c>
      <c r="S11" s="96">
        <v>25271.13</v>
      </c>
      <c r="T11" s="96">
        <v>24694.54</v>
      </c>
      <c r="U11" s="96">
        <v>21273.71</v>
      </c>
      <c r="V11">
        <v>24753.78</v>
      </c>
      <c r="W11">
        <v>25619.62</v>
      </c>
      <c r="X11">
        <v>36973.279999999999</v>
      </c>
      <c r="Y11">
        <v>26050.84</v>
      </c>
      <c r="Z11">
        <v>15603.83</v>
      </c>
      <c r="AA11">
        <v>22495.83</v>
      </c>
      <c r="AB11">
        <v>11813.36</v>
      </c>
      <c r="AC11">
        <v>21487.63</v>
      </c>
      <c r="AD11">
        <v>15174.26</v>
      </c>
      <c r="AE11">
        <v>1552.3019999999999</v>
      </c>
      <c r="AF11">
        <v>45930.45</v>
      </c>
      <c r="AG11">
        <v>51271.1</v>
      </c>
      <c r="AH11">
        <v>50551.040000000001</v>
      </c>
      <c r="AI11">
        <v>39051.919999999998</v>
      </c>
      <c r="AJ11">
        <v>28866.65</v>
      </c>
      <c r="AK11">
        <v>22441.75</v>
      </c>
    </row>
    <row r="12" spans="1:42" ht="15" x14ac:dyDescent="0.25">
      <c r="A12" s="103" t="s">
        <v>36</v>
      </c>
      <c r="B12" s="96">
        <v>44919.65</v>
      </c>
      <c r="C12" s="96">
        <v>38738.22</v>
      </c>
      <c r="D12" s="96">
        <v>36226.120000000003</v>
      </c>
      <c r="E12" s="96">
        <v>28125.51</v>
      </c>
      <c r="F12" s="96">
        <v>31235.99</v>
      </c>
      <c r="G12" s="96">
        <v>22335.02</v>
      </c>
      <c r="H12" s="96">
        <v>48394.02</v>
      </c>
      <c r="I12" s="96">
        <v>28478.59</v>
      </c>
      <c r="J12" s="96">
        <v>11490.88</v>
      </c>
      <c r="K12" s="96">
        <v>18042.580000000002</v>
      </c>
      <c r="L12" s="96">
        <v>23867.8</v>
      </c>
      <c r="M12" s="96">
        <v>14973.72</v>
      </c>
      <c r="N12" s="96">
        <v>17042.88</v>
      </c>
      <c r="O12" s="96">
        <v>23401.45</v>
      </c>
      <c r="P12" s="96">
        <v>6105.83</v>
      </c>
      <c r="Q12" s="96">
        <v>5082.1000000000004</v>
      </c>
      <c r="R12" s="96">
        <v>18601.37</v>
      </c>
      <c r="S12" s="96">
        <v>14475.64</v>
      </c>
      <c r="T12" s="96">
        <v>21351.42</v>
      </c>
      <c r="U12" s="96">
        <v>17486.38</v>
      </c>
      <c r="V12">
        <v>30457.65</v>
      </c>
      <c r="W12">
        <v>31318.21</v>
      </c>
      <c r="X12">
        <v>23158.26</v>
      </c>
      <c r="Y12">
        <v>13249.14</v>
      </c>
      <c r="Z12">
        <v>19108.810000000001</v>
      </c>
      <c r="AA12">
        <v>13422.62</v>
      </c>
      <c r="AB12">
        <v>16063.88</v>
      </c>
      <c r="AC12">
        <v>9231.8680000000004</v>
      </c>
      <c r="AD12">
        <v>25419.05</v>
      </c>
      <c r="AE12">
        <v>3718.3029999999999</v>
      </c>
      <c r="AF12">
        <v>44919.65</v>
      </c>
      <c r="AG12">
        <v>38738.22</v>
      </c>
      <c r="AH12">
        <v>36226.120000000003</v>
      </c>
      <c r="AI12">
        <v>28125.51</v>
      </c>
      <c r="AJ12">
        <v>31235.99</v>
      </c>
      <c r="AK12">
        <v>22335.02</v>
      </c>
    </row>
    <row r="13" spans="1:42" ht="15" x14ac:dyDescent="0.25">
      <c r="A13" s="103" t="s">
        <v>37</v>
      </c>
      <c r="B13" s="96">
        <v>34431.25</v>
      </c>
      <c r="C13" s="96">
        <v>38233.79</v>
      </c>
      <c r="D13" s="96">
        <v>25995.05</v>
      </c>
      <c r="E13" s="96">
        <v>33972.29</v>
      </c>
      <c r="F13" s="96">
        <v>22088.53</v>
      </c>
      <c r="G13" s="96">
        <v>19114.16</v>
      </c>
      <c r="H13" s="96">
        <v>8281.7099999999991</v>
      </c>
      <c r="I13" s="96">
        <v>40550</v>
      </c>
      <c r="J13" s="96">
        <v>-13924.2</v>
      </c>
      <c r="K13" s="96">
        <v>25102.02</v>
      </c>
      <c r="L13" s="96">
        <v>12988.98</v>
      </c>
      <c r="M13" s="96">
        <v>27751.98</v>
      </c>
      <c r="N13" s="96">
        <v>9392.48</v>
      </c>
      <c r="O13" s="96">
        <v>43769.36</v>
      </c>
      <c r="P13" s="96">
        <v>22534.61</v>
      </c>
      <c r="Q13" s="96">
        <v>16070.05</v>
      </c>
      <c r="R13" s="96">
        <v>21862.35</v>
      </c>
      <c r="S13" s="96">
        <v>21155.54</v>
      </c>
      <c r="T13" s="96">
        <v>17678.61</v>
      </c>
      <c r="U13" s="96">
        <v>24983.85</v>
      </c>
      <c r="V13">
        <v>30878.04</v>
      </c>
      <c r="W13">
        <v>34297.699999999997</v>
      </c>
      <c r="X13">
        <v>18700.16</v>
      </c>
      <c r="Y13">
        <v>16062.13</v>
      </c>
      <c r="Z13">
        <v>34167.33</v>
      </c>
      <c r="AA13">
        <v>35623.9</v>
      </c>
      <c r="AB13">
        <v>8942.3109999999997</v>
      </c>
      <c r="AC13">
        <v>22663.040000000001</v>
      </c>
      <c r="AD13">
        <v>18124.34</v>
      </c>
      <c r="AE13">
        <v>20913.310000000001</v>
      </c>
      <c r="AF13">
        <v>34431.25</v>
      </c>
      <c r="AG13">
        <v>38233.79</v>
      </c>
      <c r="AH13">
        <v>25995.05</v>
      </c>
      <c r="AI13">
        <v>33972.29</v>
      </c>
      <c r="AJ13">
        <v>22088.53</v>
      </c>
      <c r="AK13">
        <v>19114.16</v>
      </c>
    </row>
    <row r="14" spans="1:42" ht="15" x14ac:dyDescent="0.25">
      <c r="A14" s="103" t="s">
        <v>38</v>
      </c>
      <c r="B14" s="96">
        <v>35786.089999999997</v>
      </c>
      <c r="C14" s="96">
        <v>28035.02</v>
      </c>
      <c r="D14" s="96">
        <v>16972.13</v>
      </c>
      <c r="E14" s="96">
        <v>32303.91</v>
      </c>
      <c r="F14" s="96">
        <v>27994.34</v>
      </c>
      <c r="G14" s="96">
        <v>18408.46</v>
      </c>
      <c r="H14" s="96">
        <v>27646.93</v>
      </c>
      <c r="I14" s="96">
        <v>13904.86</v>
      </c>
      <c r="J14" s="96">
        <v>20082.03</v>
      </c>
      <c r="K14" s="96">
        <v>-4235.0600000000004</v>
      </c>
      <c r="L14" s="96">
        <v>5523.78</v>
      </c>
      <c r="M14" s="96">
        <v>13936.26</v>
      </c>
      <c r="N14" s="96">
        <v>18488.5</v>
      </c>
      <c r="O14" s="96">
        <v>53005.61</v>
      </c>
      <c r="P14" s="96">
        <v>26384.32</v>
      </c>
      <c r="Q14" s="96">
        <v>7465.81</v>
      </c>
      <c r="R14" s="96">
        <v>17107.009999999998</v>
      </c>
      <c r="S14" s="96">
        <v>28955.52</v>
      </c>
      <c r="T14" s="96">
        <v>31728.42</v>
      </c>
      <c r="U14" s="96">
        <v>37927.5</v>
      </c>
      <c r="V14">
        <v>37545.54</v>
      </c>
      <c r="W14">
        <v>26962.35</v>
      </c>
      <c r="X14">
        <v>24636.06</v>
      </c>
      <c r="Y14">
        <v>9137.3109999999997</v>
      </c>
      <c r="Z14">
        <v>11013.59</v>
      </c>
      <c r="AA14">
        <v>20702.34</v>
      </c>
      <c r="AB14">
        <v>12134.66</v>
      </c>
      <c r="AC14">
        <v>16070.9</v>
      </c>
      <c r="AD14">
        <v>21472.25</v>
      </c>
      <c r="AE14">
        <v>19997.52</v>
      </c>
      <c r="AF14">
        <v>35786.089999999997</v>
      </c>
      <c r="AG14">
        <v>28035.02</v>
      </c>
      <c r="AH14">
        <v>16972.13</v>
      </c>
      <c r="AI14">
        <v>32303.91</v>
      </c>
      <c r="AJ14">
        <v>27994.34</v>
      </c>
      <c r="AK14">
        <v>18408.46</v>
      </c>
    </row>
    <row r="15" spans="1:42" ht="15" x14ac:dyDescent="0.25">
      <c r="A15" s="103" t="s">
        <v>39</v>
      </c>
      <c r="B15" s="96">
        <v>28205.02</v>
      </c>
      <c r="C15" s="96">
        <v>40244.050000000003</v>
      </c>
      <c r="D15" s="96">
        <v>27561.95</v>
      </c>
      <c r="E15" s="96">
        <v>42930.92</v>
      </c>
      <c r="F15" s="96">
        <v>16896.400000000001</v>
      </c>
      <c r="G15" s="96">
        <v>5264.88</v>
      </c>
      <c r="H15" s="96">
        <v>14913.3</v>
      </c>
      <c r="I15" s="96">
        <v>20716.919999999998</v>
      </c>
      <c r="J15" s="96">
        <v>34099.57</v>
      </c>
      <c r="K15" s="96">
        <v>30479.97</v>
      </c>
      <c r="L15" s="96">
        <v>17711.990000000002</v>
      </c>
      <c r="M15" s="96">
        <v>14284.24</v>
      </c>
      <c r="N15" s="96">
        <v>19058.68</v>
      </c>
      <c r="O15" s="96">
        <v>32092.639999999999</v>
      </c>
      <c r="P15" s="96">
        <v>31069.23</v>
      </c>
      <c r="Q15" s="96">
        <v>-1133.73</v>
      </c>
      <c r="R15" s="96">
        <v>19942.03</v>
      </c>
      <c r="S15" s="96">
        <v>24682.87</v>
      </c>
      <c r="T15" s="96">
        <v>26541.93</v>
      </c>
      <c r="U15" s="96">
        <v>32755.09</v>
      </c>
      <c r="V15">
        <v>27805.68</v>
      </c>
      <c r="W15">
        <v>21076.7</v>
      </c>
      <c r="X15">
        <v>7059.53</v>
      </c>
      <c r="Y15">
        <v>18495.59</v>
      </c>
      <c r="Z15">
        <v>21641.05</v>
      </c>
      <c r="AA15">
        <v>26011.5</v>
      </c>
      <c r="AB15">
        <v>17063.05</v>
      </c>
      <c r="AC15">
        <v>26540.560000000001</v>
      </c>
      <c r="AD15">
        <v>19891.18</v>
      </c>
      <c r="AE15">
        <v>8793.6929999999993</v>
      </c>
      <c r="AF15">
        <v>28205.02</v>
      </c>
      <c r="AG15">
        <v>40244.050000000003</v>
      </c>
      <c r="AH15">
        <v>27561.95</v>
      </c>
      <c r="AI15">
        <v>42930.92</v>
      </c>
      <c r="AJ15">
        <v>16896.400000000001</v>
      </c>
      <c r="AK15">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28515625" customWidth="1"/>
    <col min="37" max="42" width="16.7109375" customWidth="1"/>
  </cols>
  <sheetData>
    <row r="1" spans="1:42" ht="15" x14ac:dyDescent="0.25">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row>
    <row r="2" spans="1:42" ht="15" x14ac:dyDescent="0.25">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42" ht="15" x14ac:dyDescent="0.25">
      <c r="A3" s="101"/>
      <c r="B3" s="102" t="s">
        <v>76</v>
      </c>
      <c r="C3" s="102" t="s">
        <v>77</v>
      </c>
      <c r="D3" s="102" t="s">
        <v>78</v>
      </c>
      <c r="E3" s="102" t="s">
        <v>79</v>
      </c>
      <c r="F3" s="102" t="s">
        <v>80</v>
      </c>
      <c r="G3" s="102" t="s">
        <v>81</v>
      </c>
      <c r="H3" s="102" t="s">
        <v>82</v>
      </c>
      <c r="I3" s="102" t="s">
        <v>83</v>
      </c>
      <c r="J3" s="102" t="s">
        <v>84</v>
      </c>
      <c r="K3" s="102" t="s">
        <v>85</v>
      </c>
      <c r="L3" s="102" t="s">
        <v>86</v>
      </c>
      <c r="M3" s="102" t="s">
        <v>87</v>
      </c>
      <c r="N3" s="102" t="s">
        <v>88</v>
      </c>
      <c r="O3" s="102" t="s">
        <v>89</v>
      </c>
      <c r="P3" s="102" t="s">
        <v>90</v>
      </c>
      <c r="Q3" s="102" t="s">
        <v>91</v>
      </c>
      <c r="R3" s="102" t="s">
        <v>92</v>
      </c>
      <c r="S3" s="102" t="s">
        <v>93</v>
      </c>
      <c r="T3" s="102" t="s">
        <v>94</v>
      </c>
      <c r="U3" s="102" t="s">
        <v>95</v>
      </c>
      <c r="V3" s="102" t="s">
        <v>126</v>
      </c>
      <c r="W3" s="102" t="s">
        <v>129</v>
      </c>
      <c r="X3" s="102" t="s">
        <v>130</v>
      </c>
      <c r="Y3" s="102" t="s">
        <v>131</v>
      </c>
      <c r="Z3" s="102" t="s">
        <v>132</v>
      </c>
      <c r="AA3" s="102" t="s">
        <v>91</v>
      </c>
      <c r="AB3" s="102" t="s">
        <v>92</v>
      </c>
      <c r="AC3" s="102" t="s">
        <v>93</v>
      </c>
      <c r="AD3" s="102" t="s">
        <v>94</v>
      </c>
      <c r="AE3" s="102" t="s">
        <v>95</v>
      </c>
      <c r="AF3" s="102" t="s">
        <v>126</v>
      </c>
      <c r="AG3" s="102" t="s">
        <v>129</v>
      </c>
      <c r="AH3" s="102" t="s">
        <v>130</v>
      </c>
      <c r="AI3" s="102" t="s">
        <v>131</v>
      </c>
      <c r="AJ3" s="102" t="s">
        <v>132</v>
      </c>
      <c r="AK3" s="102"/>
      <c r="AL3" s="102"/>
      <c r="AM3" s="102"/>
      <c r="AN3" s="102"/>
      <c r="AO3" s="102"/>
      <c r="AP3" s="102"/>
    </row>
    <row r="4" spans="1:42" ht="15" x14ac:dyDescent="0.25">
      <c r="A4" s="103" t="s">
        <v>28</v>
      </c>
      <c r="B4" s="235">
        <v>-1432</v>
      </c>
      <c r="C4" s="96">
        <v>-16688.599999999999</v>
      </c>
      <c r="D4" s="96">
        <v>33015.449999999997</v>
      </c>
      <c r="E4" s="96">
        <v>-30712.7</v>
      </c>
      <c r="F4" s="96">
        <v>-2297.0100000000002</v>
      </c>
      <c r="G4" s="96">
        <v>-5627.53</v>
      </c>
      <c r="H4" s="96">
        <v>-64680.9</v>
      </c>
      <c r="I4" s="96">
        <v>-113199</v>
      </c>
      <c r="J4" s="96">
        <v>36242.400000000001</v>
      </c>
      <c r="K4" s="96">
        <v>-10677.4</v>
      </c>
      <c r="L4" s="96">
        <v>8158.14</v>
      </c>
      <c r="M4" s="96">
        <v>1393.02</v>
      </c>
      <c r="N4" s="96">
        <v>10170</v>
      </c>
      <c r="O4" s="96">
        <v>3654.26</v>
      </c>
      <c r="P4" s="96">
        <v>8171.3</v>
      </c>
      <c r="Q4" s="96">
        <v>-29211.8</v>
      </c>
      <c r="R4" s="96">
        <v>-12486.2</v>
      </c>
      <c r="S4" s="96">
        <v>-4201.3100000000004</v>
      </c>
      <c r="T4" s="96">
        <v>-21987.200000000001</v>
      </c>
      <c r="U4" s="96">
        <v>21381.31</v>
      </c>
      <c r="V4" s="96">
        <v>-39100.5</v>
      </c>
      <c r="W4" s="96">
        <v>-31088.799999999999</v>
      </c>
      <c r="X4" s="96">
        <v>7306.74</v>
      </c>
      <c r="Y4" s="96">
        <v>-13319</v>
      </c>
      <c r="Z4" s="96">
        <v>-6398.39</v>
      </c>
      <c r="AA4">
        <v>-23134</v>
      </c>
      <c r="AB4">
        <v>-29637.9</v>
      </c>
      <c r="AC4">
        <v>-24356.3</v>
      </c>
      <c r="AD4">
        <v>-6126.01</v>
      </c>
      <c r="AE4">
        <v>-35965.1</v>
      </c>
      <c r="AF4" s="96">
        <v>-1432</v>
      </c>
      <c r="AG4" s="96">
        <v>-16688.599999999999</v>
      </c>
      <c r="AH4" s="96">
        <v>33015.449999999997</v>
      </c>
      <c r="AI4" s="96">
        <v>-30712.7</v>
      </c>
      <c r="AJ4" s="96">
        <v>-2297.0100000000002</v>
      </c>
      <c r="AK4" s="96">
        <v>-5627.53</v>
      </c>
    </row>
    <row r="5" spans="1:42" ht="15" x14ac:dyDescent="0.25">
      <c r="A5" s="103" t="s">
        <v>29</v>
      </c>
      <c r="B5" s="235">
        <v>-13894</v>
      </c>
      <c r="C5" s="96">
        <v>-22573.200000000001</v>
      </c>
      <c r="D5" s="96">
        <v>-17102.2</v>
      </c>
      <c r="E5" s="96">
        <v>-38901.800000000003</v>
      </c>
      <c r="F5" s="96">
        <v>-63575.199999999997</v>
      </c>
      <c r="G5" s="96">
        <v>-26557</v>
      </c>
      <c r="H5" s="96">
        <v>-43094.6</v>
      </c>
      <c r="I5" s="96">
        <v>-46804.4</v>
      </c>
      <c r="J5" s="96">
        <v>-20875.3</v>
      </c>
      <c r="K5" s="96">
        <v>-24365.8</v>
      </c>
      <c r="L5" s="96">
        <v>1185.57</v>
      </c>
      <c r="M5" s="96">
        <v>-25843.200000000001</v>
      </c>
      <c r="N5" s="96">
        <v>-4476.26</v>
      </c>
      <c r="O5" s="96">
        <v>-2368.2199999999998</v>
      </c>
      <c r="P5" s="96">
        <v>5907.98</v>
      </c>
      <c r="Q5" s="96">
        <v>-17978.400000000001</v>
      </c>
      <c r="R5" s="96">
        <v>-35601.699999999997</v>
      </c>
      <c r="S5" s="96">
        <v>-45103.8</v>
      </c>
      <c r="T5" s="96">
        <v>-5117.83</v>
      </c>
      <c r="U5" s="96">
        <v>-37283</v>
      </c>
      <c r="V5" s="96">
        <v>-15646.4</v>
      </c>
      <c r="W5" s="96">
        <v>-40071.800000000003</v>
      </c>
      <c r="X5" s="96">
        <v>-32633</v>
      </c>
      <c r="Y5" s="96">
        <v>-26703.3</v>
      </c>
      <c r="Z5" s="96">
        <v>-28727.5</v>
      </c>
      <c r="AA5">
        <v>-41463.300000000003</v>
      </c>
      <c r="AB5">
        <v>-12364.8</v>
      </c>
      <c r="AC5">
        <v>-17944.7</v>
      </c>
      <c r="AD5">
        <v>-30381.8</v>
      </c>
      <c r="AE5">
        <v>-39880.1</v>
      </c>
      <c r="AF5" s="96">
        <v>-13894</v>
      </c>
      <c r="AG5" s="96">
        <v>-22573.200000000001</v>
      </c>
      <c r="AH5" s="96">
        <v>-17102.2</v>
      </c>
      <c r="AI5" s="96">
        <v>-38901.800000000003</v>
      </c>
      <c r="AJ5" s="96">
        <v>-63575.199999999997</v>
      </c>
      <c r="AK5" s="96">
        <v>-26557</v>
      </c>
    </row>
    <row r="6" spans="1:42" ht="15" x14ac:dyDescent="0.25">
      <c r="A6" s="103" t="s">
        <v>30</v>
      </c>
      <c r="B6" s="235">
        <v>-34947</v>
      </c>
      <c r="C6" s="96">
        <v>-9445.14</v>
      </c>
      <c r="D6" s="96">
        <v>-51122.9</v>
      </c>
      <c r="E6" s="96">
        <v>-40193.5</v>
      </c>
      <c r="F6" s="96">
        <v>-34902</v>
      </c>
      <c r="G6" s="96">
        <v>-96095.9</v>
      </c>
      <c r="H6" s="96">
        <v>-38881.300000000003</v>
      </c>
      <c r="I6" s="96">
        <v>-9183.25</v>
      </c>
      <c r="J6" s="96">
        <v>-13153.3</v>
      </c>
      <c r="K6" s="96">
        <v>-27913.9</v>
      </c>
      <c r="L6" s="96">
        <v>-37945.300000000003</v>
      </c>
      <c r="M6" s="96">
        <v>-37232.5</v>
      </c>
      <c r="N6" s="96">
        <v>-84151.1</v>
      </c>
      <c r="O6" s="96">
        <v>-52822.8</v>
      </c>
      <c r="P6" s="96">
        <v>-62375.4</v>
      </c>
      <c r="Q6" s="96">
        <v>-22702.799999999999</v>
      </c>
      <c r="R6" s="96">
        <v>-24410.799999999999</v>
      </c>
      <c r="S6" s="96">
        <v>-35779.199999999997</v>
      </c>
      <c r="T6" s="96">
        <v>-52189.599999999999</v>
      </c>
      <c r="U6" s="96">
        <v>-44594.1</v>
      </c>
      <c r="V6" s="96">
        <v>-46276.9</v>
      </c>
      <c r="W6" s="96">
        <v>-41178.5</v>
      </c>
      <c r="X6" s="96">
        <v>-54098.8</v>
      </c>
      <c r="Y6" s="96">
        <v>-94386.7</v>
      </c>
      <c r="Z6" s="96">
        <v>-68116</v>
      </c>
      <c r="AA6">
        <v>-21329.7</v>
      </c>
      <c r="AB6">
        <v>-45133.599999999999</v>
      </c>
      <c r="AC6">
        <v>-41104</v>
      </c>
      <c r="AD6">
        <v>-52287.5</v>
      </c>
      <c r="AE6">
        <v>-39996.5</v>
      </c>
      <c r="AF6" s="96">
        <v>-34947</v>
      </c>
      <c r="AG6" s="96">
        <v>-9445.14</v>
      </c>
      <c r="AH6" s="96">
        <v>-51122.9</v>
      </c>
      <c r="AI6" s="96">
        <v>-40193.5</v>
      </c>
      <c r="AJ6" s="96">
        <v>-34902</v>
      </c>
      <c r="AK6" s="96">
        <v>-96095.9</v>
      </c>
    </row>
    <row r="7" spans="1:42" ht="15" x14ac:dyDescent="0.25">
      <c r="A7" s="103" t="s">
        <v>31</v>
      </c>
      <c r="B7" s="235">
        <v>-59116</v>
      </c>
      <c r="C7" s="96">
        <v>-58070.1</v>
      </c>
      <c r="D7" s="96">
        <v>-46224.3</v>
      </c>
      <c r="E7" s="96">
        <v>-45231.1</v>
      </c>
      <c r="F7" s="96">
        <v>-21337.200000000001</v>
      </c>
      <c r="G7" s="96">
        <v>-46392</v>
      </c>
      <c r="H7" s="96">
        <v>-46931.7</v>
      </c>
      <c r="I7" s="96">
        <v>-10393.9</v>
      </c>
      <c r="J7" s="96">
        <v>-22183.3</v>
      </c>
      <c r="K7" s="96">
        <v>-50360.9</v>
      </c>
      <c r="L7" s="96">
        <v>-34244.300000000003</v>
      </c>
      <c r="M7" s="96">
        <v>-28298.6</v>
      </c>
      <c r="N7" s="96">
        <v>-23057</v>
      </c>
      <c r="O7" s="96">
        <v>-23652.6</v>
      </c>
      <c r="P7" s="96">
        <v>-18731.3</v>
      </c>
      <c r="Q7" s="96">
        <v>-34493</v>
      </c>
      <c r="R7" s="96">
        <v>-34719.1</v>
      </c>
      <c r="S7" s="96">
        <v>-39354.300000000003</v>
      </c>
      <c r="T7" s="96">
        <v>-36816.5</v>
      </c>
      <c r="U7" s="96">
        <v>-31096.5</v>
      </c>
      <c r="V7" s="96">
        <v>-26820.7</v>
      </c>
      <c r="W7" s="96">
        <v>-39596.6</v>
      </c>
      <c r="X7" s="96">
        <v>-38490.6</v>
      </c>
      <c r="Y7" s="96">
        <v>-7432.97</v>
      </c>
      <c r="Z7" s="96">
        <v>-6864.45</v>
      </c>
      <c r="AA7">
        <v>-16915.599999999999</v>
      </c>
      <c r="AB7">
        <v>-37536.199999999997</v>
      </c>
      <c r="AC7">
        <v>-51675.3</v>
      </c>
      <c r="AD7">
        <v>-49056.5</v>
      </c>
      <c r="AE7">
        <v>3832.3470000000002</v>
      </c>
      <c r="AF7" s="96">
        <v>-59116</v>
      </c>
      <c r="AG7" s="96">
        <v>-58070.1</v>
      </c>
      <c r="AH7" s="96">
        <v>-46224.3</v>
      </c>
      <c r="AI7" s="96">
        <v>-45231.1</v>
      </c>
      <c r="AJ7" s="96">
        <v>-21337.200000000001</v>
      </c>
      <c r="AK7" s="96">
        <v>-46392</v>
      </c>
    </row>
    <row r="8" spans="1:42" ht="15" x14ac:dyDescent="0.25">
      <c r="A8" s="103" t="s">
        <v>32</v>
      </c>
      <c r="B8" s="235">
        <v>-19012</v>
      </c>
      <c r="C8" s="96">
        <v>-19098.7</v>
      </c>
      <c r="D8" s="96">
        <v>-31252.7</v>
      </c>
      <c r="E8" s="96">
        <v>-147962</v>
      </c>
      <c r="F8" s="96">
        <v>-29909.5</v>
      </c>
      <c r="G8" s="96">
        <v>-28129.3</v>
      </c>
      <c r="H8" s="96">
        <v>-49914.6</v>
      </c>
      <c r="I8" s="96">
        <v>-34603.4</v>
      </c>
      <c r="J8" s="96">
        <v>-27749.1</v>
      </c>
      <c r="K8" s="96">
        <v>-15643.4</v>
      </c>
      <c r="L8" s="96">
        <v>-26480.9</v>
      </c>
      <c r="M8" s="96">
        <v>-13461.5</v>
      </c>
      <c r="N8" s="96">
        <v>-3122.16</v>
      </c>
      <c r="O8" s="96">
        <v>-37490</v>
      </c>
      <c r="P8" s="96">
        <v>-28581.9</v>
      </c>
      <c r="Q8" s="96">
        <v>-34988.1</v>
      </c>
      <c r="R8" s="96">
        <v>-27610.6</v>
      </c>
      <c r="S8" s="96">
        <v>-13771.7</v>
      </c>
      <c r="T8" s="96">
        <v>-19453.5</v>
      </c>
      <c r="U8" s="96">
        <v>-43834.1</v>
      </c>
      <c r="V8" s="96">
        <v>-36949</v>
      </c>
      <c r="W8" s="96">
        <v>-18708.599999999999</v>
      </c>
      <c r="X8" s="96">
        <v>-25398.7</v>
      </c>
      <c r="Y8" s="96">
        <v>-18684.2</v>
      </c>
      <c r="Z8" s="96">
        <v>-10974.2</v>
      </c>
      <c r="AA8">
        <v>-34367.4</v>
      </c>
      <c r="AB8">
        <v>-27658.3</v>
      </c>
      <c r="AC8">
        <v>-22264.1</v>
      </c>
      <c r="AD8">
        <v>-16699.599999999999</v>
      </c>
      <c r="AE8">
        <v>-67282.2</v>
      </c>
      <c r="AF8" s="96">
        <v>-19012</v>
      </c>
      <c r="AG8" s="96">
        <v>-19098.7</v>
      </c>
      <c r="AH8" s="96">
        <v>-31252.7</v>
      </c>
      <c r="AI8" s="96">
        <v>-147962</v>
      </c>
      <c r="AJ8" s="96">
        <v>-29909.5</v>
      </c>
      <c r="AK8" s="96">
        <v>-28129.3</v>
      </c>
    </row>
    <row r="9" spans="1:42" ht="15" x14ac:dyDescent="0.25">
      <c r="A9" s="103" t="s">
        <v>33</v>
      </c>
      <c r="B9" s="235">
        <v>-57844</v>
      </c>
      <c r="C9" s="96">
        <v>-49321.3</v>
      </c>
      <c r="D9" s="96">
        <v>-51929.8</v>
      </c>
      <c r="E9" s="96">
        <v>-183623</v>
      </c>
      <c r="F9" s="96">
        <v>-63558.3</v>
      </c>
      <c r="G9" s="96">
        <v>-43443.3</v>
      </c>
      <c r="H9" s="96">
        <v>-78712.100000000006</v>
      </c>
      <c r="I9" s="96">
        <v>-44428.3</v>
      </c>
      <c r="J9" s="96">
        <v>-46623.4</v>
      </c>
      <c r="K9" s="96">
        <v>-26480</v>
      </c>
      <c r="L9" s="96">
        <v>-49249.1</v>
      </c>
      <c r="M9" s="96">
        <v>-37820.300000000003</v>
      </c>
      <c r="N9" s="96">
        <v>-37123.800000000003</v>
      </c>
      <c r="O9" s="96">
        <v>-46805.7</v>
      </c>
      <c r="P9" s="96">
        <v>-42271.4</v>
      </c>
      <c r="Q9" s="96">
        <v>-36915.5</v>
      </c>
      <c r="R9" s="96">
        <v>-53137.8</v>
      </c>
      <c r="S9" s="96">
        <v>-64948.2</v>
      </c>
      <c r="T9" s="96">
        <v>-25780.6</v>
      </c>
      <c r="U9" s="96">
        <v>-34943.199999999997</v>
      </c>
      <c r="V9" s="96">
        <v>-51296.1</v>
      </c>
      <c r="W9" s="96">
        <v>-57331.8</v>
      </c>
      <c r="X9" s="96">
        <v>-54558.2</v>
      </c>
      <c r="Y9" s="96">
        <v>-68587</v>
      </c>
      <c r="Z9" s="96">
        <v>-37685.1</v>
      </c>
      <c r="AA9">
        <v>-32256.5</v>
      </c>
      <c r="AB9">
        <v>-52228.7</v>
      </c>
      <c r="AC9">
        <v>-55433.4</v>
      </c>
      <c r="AD9">
        <v>-50623.8</v>
      </c>
      <c r="AE9">
        <v>-49755</v>
      </c>
      <c r="AF9" s="96">
        <v>-57844</v>
      </c>
      <c r="AG9" s="96">
        <v>-49321.3</v>
      </c>
      <c r="AH9" s="96">
        <v>-51929.8</v>
      </c>
      <c r="AI9" s="96">
        <v>-183623</v>
      </c>
      <c r="AJ9" s="96">
        <v>-63558.3</v>
      </c>
      <c r="AK9" s="96">
        <v>-43443.3</v>
      </c>
    </row>
    <row r="10" spans="1:42" ht="15" x14ac:dyDescent="0.25">
      <c r="A10" s="103" t="s">
        <v>34</v>
      </c>
      <c r="B10" s="235">
        <v>-48300</v>
      </c>
      <c r="C10" s="96">
        <v>-25503.7</v>
      </c>
      <c r="D10" s="96">
        <v>-48567.1</v>
      </c>
      <c r="E10" s="96">
        <v>-182992</v>
      </c>
      <c r="F10" s="96">
        <v>-65306</v>
      </c>
      <c r="G10" s="96">
        <v>-37942</v>
      </c>
      <c r="H10" s="96">
        <v>-73786.8</v>
      </c>
      <c r="I10" s="96">
        <v>-40766.5</v>
      </c>
      <c r="J10" s="96">
        <v>-6457.08</v>
      </c>
      <c r="K10" s="96">
        <v>-40478.199999999997</v>
      </c>
      <c r="L10" s="96">
        <v>-35347.1</v>
      </c>
      <c r="M10" s="96">
        <v>-30984.2</v>
      </c>
      <c r="N10" s="96">
        <v>-12644.4</v>
      </c>
      <c r="O10" s="96">
        <v>-15251.7</v>
      </c>
      <c r="P10" s="96">
        <v>-52766.1</v>
      </c>
      <c r="Q10" s="96">
        <v>-45935.9</v>
      </c>
      <c r="R10" s="96">
        <v>-47300.4</v>
      </c>
      <c r="S10" s="96">
        <v>-39221.4</v>
      </c>
      <c r="T10" s="96">
        <v>-35222.800000000003</v>
      </c>
      <c r="U10" s="96">
        <v>-42721.5</v>
      </c>
      <c r="V10" s="96">
        <v>-48900.1</v>
      </c>
      <c r="W10" s="96">
        <v>-17894.7</v>
      </c>
      <c r="X10" s="96">
        <v>-23696.2</v>
      </c>
      <c r="Y10" s="96">
        <v>-7182.9</v>
      </c>
      <c r="Z10" s="96">
        <v>-15904.4</v>
      </c>
      <c r="AA10">
        <v>-28589.599999999999</v>
      </c>
      <c r="AB10">
        <v>-43727.5</v>
      </c>
      <c r="AC10">
        <v>-35582.300000000003</v>
      </c>
      <c r="AD10">
        <v>-30575.5</v>
      </c>
      <c r="AE10">
        <v>-37180.800000000003</v>
      </c>
      <c r="AF10" s="96">
        <v>-48300</v>
      </c>
      <c r="AG10" s="96">
        <v>-25503.7</v>
      </c>
      <c r="AH10" s="96">
        <v>-48567.1</v>
      </c>
      <c r="AI10" s="96">
        <v>-182992</v>
      </c>
      <c r="AJ10" s="96">
        <v>-65306</v>
      </c>
      <c r="AK10" s="96">
        <v>-37942</v>
      </c>
    </row>
    <row r="11" spans="1:42" ht="15" x14ac:dyDescent="0.25">
      <c r="A11" s="103" t="s">
        <v>35</v>
      </c>
      <c r="B11" s="235">
        <v>-23998</v>
      </c>
      <c r="C11" s="96">
        <v>5843.62</v>
      </c>
      <c r="D11" s="96">
        <v>-37121.300000000003</v>
      </c>
      <c r="E11" s="96">
        <v>-39379.9</v>
      </c>
      <c r="F11" s="96">
        <v>-27815</v>
      </c>
      <c r="G11" s="96">
        <v>-14051.7</v>
      </c>
      <c r="H11" s="96">
        <v>-65381.3</v>
      </c>
      <c r="I11" s="96">
        <v>-36565.699999999997</v>
      </c>
      <c r="J11" s="96">
        <v>-19854.400000000001</v>
      </c>
      <c r="K11" s="96">
        <v>-3753.05</v>
      </c>
      <c r="L11" s="96">
        <v>-2877.59</v>
      </c>
      <c r="M11" s="96">
        <v>-12666.4</v>
      </c>
      <c r="N11" s="96">
        <v>-13960.2</v>
      </c>
      <c r="O11" s="96">
        <v>-39998.400000000001</v>
      </c>
      <c r="P11" s="96">
        <v>7285.06</v>
      </c>
      <c r="Q11" s="96">
        <v>-24344.400000000001</v>
      </c>
      <c r="R11" s="96">
        <v>-33449.4</v>
      </c>
      <c r="S11" s="96">
        <v>-19831.900000000001</v>
      </c>
      <c r="T11" s="96">
        <v>-46257.599999999999</v>
      </c>
      <c r="U11" s="96">
        <v>-32945.300000000003</v>
      </c>
      <c r="V11" s="96">
        <v>-39458.300000000003</v>
      </c>
      <c r="W11" s="96">
        <v>-23445.8</v>
      </c>
      <c r="X11" s="96">
        <v>-14442.5</v>
      </c>
      <c r="Y11" s="96">
        <v>-5314.76</v>
      </c>
      <c r="Z11" s="96">
        <v>-20151</v>
      </c>
      <c r="AA11">
        <v>-29148.3</v>
      </c>
      <c r="AB11">
        <v>-33437.9</v>
      </c>
      <c r="AC11">
        <v>-29450.6</v>
      </c>
      <c r="AD11">
        <v>-25803.599999999999</v>
      </c>
      <c r="AE11">
        <v>-58466.9</v>
      </c>
      <c r="AF11" s="96">
        <v>-23998</v>
      </c>
      <c r="AG11" s="96">
        <v>5843.62</v>
      </c>
      <c r="AH11" s="96">
        <v>-37121.300000000003</v>
      </c>
      <c r="AI11" s="96">
        <v>-39379.9</v>
      </c>
      <c r="AJ11" s="96">
        <v>-27815</v>
      </c>
      <c r="AK11" s="96">
        <v>-14051.7</v>
      </c>
    </row>
    <row r="12" spans="1:42" ht="15" x14ac:dyDescent="0.25">
      <c r="A12" s="103" t="s">
        <v>36</v>
      </c>
      <c r="B12" s="235">
        <v>-15521</v>
      </c>
      <c r="C12" s="96">
        <v>-12745.7</v>
      </c>
      <c r="D12" s="96">
        <v>-31333.599999999999</v>
      </c>
      <c r="E12" s="96">
        <v>-19856.3</v>
      </c>
      <c r="F12" s="96">
        <v>-41415.9</v>
      </c>
      <c r="G12" s="96">
        <v>-22555.200000000001</v>
      </c>
      <c r="H12" s="96">
        <v>853.53</v>
      </c>
      <c r="I12" s="96">
        <v>-61966.3</v>
      </c>
      <c r="J12" s="96">
        <v>-54049</v>
      </c>
      <c r="K12" s="96">
        <v>-27712.1</v>
      </c>
      <c r="L12" s="96">
        <v>-18022.099999999999</v>
      </c>
      <c r="M12" s="96">
        <v>-8844.7199999999993</v>
      </c>
      <c r="N12" s="96">
        <v>-17966.400000000001</v>
      </c>
      <c r="O12" s="96">
        <v>-5135.82</v>
      </c>
      <c r="P12" s="96">
        <v>-10973.9</v>
      </c>
      <c r="Q12" s="96">
        <v>-32469.8</v>
      </c>
      <c r="R12" s="96">
        <v>-35090</v>
      </c>
      <c r="S12" s="96">
        <v>-20788.2</v>
      </c>
      <c r="T12" s="96">
        <v>-50804.1</v>
      </c>
      <c r="U12" s="96">
        <v>-26487.200000000001</v>
      </c>
      <c r="V12" s="96">
        <v>-30253.9</v>
      </c>
      <c r="W12" s="96">
        <v>-43057.8</v>
      </c>
      <c r="X12" s="96">
        <v>-36350.1</v>
      </c>
      <c r="Y12" s="96">
        <v>-18872.8</v>
      </c>
      <c r="Z12" s="96">
        <v>-16681.599999999999</v>
      </c>
      <c r="AA12">
        <v>-22602.6</v>
      </c>
      <c r="AB12">
        <v>-13866.3</v>
      </c>
      <c r="AC12">
        <v>-20750</v>
      </c>
      <c r="AD12">
        <v>-8918.3799999999992</v>
      </c>
      <c r="AE12">
        <v>-33353.9</v>
      </c>
      <c r="AF12" s="96">
        <v>-15521</v>
      </c>
      <c r="AG12" s="96">
        <v>-12745.7</v>
      </c>
      <c r="AH12" s="96">
        <v>-31333.599999999999</v>
      </c>
      <c r="AI12" s="96">
        <v>-19856.3</v>
      </c>
      <c r="AJ12" s="96">
        <v>-41415.9</v>
      </c>
      <c r="AK12" s="96">
        <v>-22555.200000000001</v>
      </c>
    </row>
    <row r="13" spans="1:42" ht="15" x14ac:dyDescent="0.25">
      <c r="A13" s="103" t="s">
        <v>37</v>
      </c>
      <c r="B13" s="235">
        <v>3170</v>
      </c>
      <c r="C13" s="96">
        <v>-15058</v>
      </c>
      <c r="D13" s="96">
        <v>-8187.28</v>
      </c>
      <c r="E13" s="96">
        <v>-13261.7</v>
      </c>
      <c r="F13" s="96">
        <v>8343.83</v>
      </c>
      <c r="G13" s="96">
        <v>1628.34</v>
      </c>
      <c r="H13" s="96">
        <v>-1525.61</v>
      </c>
      <c r="I13" s="96">
        <v>558.19000000000005</v>
      </c>
      <c r="J13" s="96">
        <v>-406.66</v>
      </c>
      <c r="K13" s="96">
        <v>-3374.36</v>
      </c>
      <c r="L13" s="96">
        <v>10400.99</v>
      </c>
      <c r="M13" s="96">
        <v>3125.1</v>
      </c>
      <c r="N13" s="96">
        <v>165.54</v>
      </c>
      <c r="O13" s="96">
        <v>26085.08</v>
      </c>
      <c r="P13" s="96">
        <v>-4439.8100000000004</v>
      </c>
      <c r="Q13" s="96">
        <v>7400.05</v>
      </c>
      <c r="R13" s="96">
        <v>-11666.1</v>
      </c>
      <c r="S13" s="96">
        <v>-2740.84</v>
      </c>
      <c r="T13" s="96">
        <v>-4433.3</v>
      </c>
      <c r="U13" s="96">
        <v>-10084.799999999999</v>
      </c>
      <c r="V13" s="96">
        <v>-27032.6</v>
      </c>
      <c r="W13" s="96">
        <v>-5755.41</v>
      </c>
      <c r="X13" s="96">
        <v>-10251.5</v>
      </c>
      <c r="Y13" s="96">
        <v>-12699.9</v>
      </c>
      <c r="Z13" s="96">
        <v>-3167.77</v>
      </c>
      <c r="AA13">
        <v>-24612</v>
      </c>
      <c r="AB13">
        <v>-28077.1</v>
      </c>
      <c r="AC13">
        <v>-12157.6</v>
      </c>
      <c r="AD13">
        <v>1722.325</v>
      </c>
      <c r="AE13">
        <v>-9781.89</v>
      </c>
      <c r="AF13" s="96">
        <v>3170</v>
      </c>
      <c r="AG13" s="96">
        <v>-15058</v>
      </c>
      <c r="AH13" s="96">
        <v>-8187.28</v>
      </c>
      <c r="AI13" s="96">
        <v>-13261.7</v>
      </c>
      <c r="AJ13" s="96">
        <v>8343.83</v>
      </c>
      <c r="AK13" s="96">
        <v>1628.34</v>
      </c>
    </row>
    <row r="14" spans="1:42" ht="15" x14ac:dyDescent="0.25">
      <c r="A14" s="103" t="s">
        <v>38</v>
      </c>
      <c r="B14" s="235">
        <v>8676</v>
      </c>
      <c r="C14" s="96">
        <v>-7548.6</v>
      </c>
      <c r="D14" s="96">
        <v>1332.39</v>
      </c>
      <c r="E14" s="96">
        <v>8961.7099999999991</v>
      </c>
      <c r="F14" s="96">
        <v>4502.3100000000004</v>
      </c>
      <c r="G14" s="96">
        <v>13975.13</v>
      </c>
      <c r="H14" s="96">
        <v>6875.69</v>
      </c>
      <c r="I14" s="96">
        <v>-37753.9</v>
      </c>
      <c r="J14" s="96">
        <v>12579.6</v>
      </c>
      <c r="K14" s="96">
        <v>4952.8100000000004</v>
      </c>
      <c r="L14" s="96">
        <v>14292</v>
      </c>
      <c r="M14" s="96">
        <v>10398.25</v>
      </c>
      <c r="N14" s="96">
        <v>14772.66</v>
      </c>
      <c r="O14" s="96">
        <v>2897.51</v>
      </c>
      <c r="P14" s="96">
        <v>-5159.55</v>
      </c>
      <c r="Q14" s="96">
        <v>8359.5300000000007</v>
      </c>
      <c r="R14" s="96">
        <v>243.59</v>
      </c>
      <c r="S14" s="96">
        <v>-2193.8000000000002</v>
      </c>
      <c r="T14" s="96">
        <v>-8124.3</v>
      </c>
      <c r="U14" s="96">
        <v>-20039.599999999999</v>
      </c>
      <c r="V14" s="96">
        <v>-7135.05</v>
      </c>
      <c r="W14" s="96">
        <v>-4974.93</v>
      </c>
      <c r="X14" s="96">
        <v>-2774.77</v>
      </c>
      <c r="Y14" s="96">
        <v>-5464.25</v>
      </c>
      <c r="Z14" s="96">
        <v>12753.4</v>
      </c>
      <c r="AA14">
        <v>1235.0260000000001</v>
      </c>
      <c r="AB14">
        <v>6938.9319999999998</v>
      </c>
      <c r="AC14">
        <v>-9739.19</v>
      </c>
      <c r="AD14">
        <v>26704.77</v>
      </c>
      <c r="AE14">
        <v>4100.4740000000002</v>
      </c>
      <c r="AF14" s="96">
        <v>8676</v>
      </c>
      <c r="AG14" s="96">
        <v>-7548.6</v>
      </c>
      <c r="AH14" s="96">
        <v>1332.39</v>
      </c>
      <c r="AI14" s="96">
        <v>8961.7099999999991</v>
      </c>
      <c r="AJ14" s="96">
        <v>4502.3100000000004</v>
      </c>
      <c r="AK14" s="96">
        <v>13975.13</v>
      </c>
    </row>
    <row r="15" spans="1:42" ht="15" x14ac:dyDescent="0.25">
      <c r="A15" s="103" t="s">
        <v>39</v>
      </c>
      <c r="B15" s="235">
        <v>18335</v>
      </c>
      <c r="C15" s="96">
        <v>4658.28</v>
      </c>
      <c r="D15" s="96">
        <v>11408.97</v>
      </c>
      <c r="E15" s="96">
        <v>18883.740000000002</v>
      </c>
      <c r="F15" s="96">
        <v>6480.62</v>
      </c>
      <c r="G15" s="96">
        <v>-1688.67</v>
      </c>
      <c r="H15" s="96">
        <v>-26622.3</v>
      </c>
      <c r="I15" s="96">
        <v>-69312.100000000006</v>
      </c>
      <c r="J15" s="96">
        <v>30470.54</v>
      </c>
      <c r="K15" s="96">
        <v>12734.04</v>
      </c>
      <c r="L15" s="96">
        <v>16880.07</v>
      </c>
      <c r="M15" s="96">
        <v>5859.79</v>
      </c>
      <c r="N15" s="96">
        <v>7444.47</v>
      </c>
      <c r="O15" s="96">
        <v>33224.269999999997</v>
      </c>
      <c r="P15" s="96">
        <v>12479.98</v>
      </c>
      <c r="Q15" s="96">
        <v>17551.400000000001</v>
      </c>
      <c r="R15" s="96">
        <v>6270.61</v>
      </c>
      <c r="S15" s="96">
        <v>38814.58</v>
      </c>
      <c r="T15" s="96">
        <v>9569.31</v>
      </c>
      <c r="U15" s="96">
        <v>34180.550000000003</v>
      </c>
      <c r="V15" s="96">
        <v>4381.12</v>
      </c>
      <c r="W15" s="96">
        <v>12845.77</v>
      </c>
      <c r="X15" s="96">
        <v>-9616.99</v>
      </c>
      <c r="Y15" s="96">
        <v>8367.2790000000005</v>
      </c>
      <c r="Z15" s="96">
        <v>21699.85</v>
      </c>
      <c r="AA15">
        <v>30923.1</v>
      </c>
      <c r="AB15">
        <v>2643.48</v>
      </c>
      <c r="AC15">
        <v>7848.9669999999996</v>
      </c>
      <c r="AD15">
        <v>2937.6329999999998</v>
      </c>
      <c r="AE15">
        <v>20856.740000000002</v>
      </c>
      <c r="AF15" s="96">
        <v>18335</v>
      </c>
      <c r="AG15" s="96">
        <v>4658.28</v>
      </c>
      <c r="AH15" s="96">
        <v>11408.97</v>
      </c>
      <c r="AI15" s="96">
        <v>18883.740000000002</v>
      </c>
      <c r="AJ15" s="96">
        <v>6480.62</v>
      </c>
      <c r="AK15" s="96">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109375" defaultRowHeight="12.75" customHeight="1" x14ac:dyDescent="0.25"/>
  <cols>
    <col min="1" max="31" width="9.28515625" customWidth="1"/>
    <col min="32" max="32" width="17.28515625" bestFit="1" customWidth="1"/>
    <col min="33" max="36" width="9.28515625" customWidth="1"/>
    <col min="37" max="42" width="16.7109375" customWidth="1"/>
    <col min="43" max="55" width="9.28515625" customWidth="1"/>
  </cols>
  <sheetData>
    <row r="1" spans="1:55" ht="15" x14ac:dyDescent="0.25">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c r="AQ1">
        <v>43</v>
      </c>
      <c r="AR1">
        <v>44</v>
      </c>
      <c r="AS1">
        <v>45</v>
      </c>
      <c r="AT1">
        <v>46</v>
      </c>
      <c r="AU1">
        <v>47</v>
      </c>
      <c r="AV1">
        <v>48</v>
      </c>
      <c r="AW1">
        <v>49</v>
      </c>
      <c r="AX1">
        <v>50</v>
      </c>
      <c r="AY1">
        <v>51</v>
      </c>
      <c r="AZ1">
        <v>52</v>
      </c>
      <c r="BA1">
        <v>53</v>
      </c>
      <c r="BB1">
        <v>54</v>
      </c>
      <c r="BC1">
        <v>55</v>
      </c>
    </row>
    <row r="2" spans="1:55" ht="15" x14ac:dyDescent="0.25">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55" ht="15" x14ac:dyDescent="0.25">
      <c r="A3" s="101"/>
      <c r="B3" s="102" t="s">
        <v>66</v>
      </c>
      <c r="C3" s="102" t="s">
        <v>67</v>
      </c>
      <c r="D3" s="102" t="s">
        <v>68</v>
      </c>
      <c r="E3" s="102" t="s">
        <v>69</v>
      </c>
      <c r="F3" s="102" t="s">
        <v>70</v>
      </c>
      <c r="G3" s="102" t="s">
        <v>71</v>
      </c>
      <c r="H3" s="102" t="s">
        <v>72</v>
      </c>
      <c r="I3" s="102" t="s">
        <v>73</v>
      </c>
      <c r="J3" s="102" t="s">
        <v>74</v>
      </c>
      <c r="K3" s="102" t="s">
        <v>75</v>
      </c>
      <c r="L3" s="102" t="s">
        <v>76</v>
      </c>
      <c r="M3" s="102" t="s">
        <v>77</v>
      </c>
      <c r="N3" s="102" t="s">
        <v>78</v>
      </c>
      <c r="O3" s="102" t="s">
        <v>79</v>
      </c>
      <c r="P3" s="102" t="s">
        <v>80</v>
      </c>
      <c r="Q3" s="102" t="s">
        <v>81</v>
      </c>
      <c r="R3" s="102" t="s">
        <v>82</v>
      </c>
      <c r="S3" s="102" t="s">
        <v>83</v>
      </c>
      <c r="T3" s="102" t="s">
        <v>84</v>
      </c>
      <c r="U3" s="102" t="s">
        <v>85</v>
      </c>
      <c r="V3" s="102" t="s">
        <v>86</v>
      </c>
      <c r="W3" s="102" t="s">
        <v>87</v>
      </c>
      <c r="X3" s="102" t="s">
        <v>88</v>
      </c>
      <c r="Y3" s="102" t="s">
        <v>89</v>
      </c>
      <c r="Z3" s="102" t="s">
        <v>90</v>
      </c>
      <c r="AA3" s="102" t="s">
        <v>91</v>
      </c>
      <c r="AB3" s="102" t="s">
        <v>92</v>
      </c>
      <c r="AC3" s="102" t="s">
        <v>93</v>
      </c>
      <c r="AD3" s="102" t="s">
        <v>94</v>
      </c>
      <c r="AE3" s="102" t="s">
        <v>95</v>
      </c>
      <c r="AF3" s="102"/>
      <c r="AG3" s="102"/>
      <c r="AH3" s="102"/>
      <c r="AI3" s="102"/>
      <c r="AJ3" s="102"/>
      <c r="AK3" s="102"/>
      <c r="AL3" s="102"/>
      <c r="AM3" s="102"/>
      <c r="AN3" s="102"/>
      <c r="AO3" s="102"/>
      <c r="AP3" s="102"/>
    </row>
    <row r="4" spans="1:55" ht="15" x14ac:dyDescent="0.25">
      <c r="A4" s="103" t="s">
        <v>28</v>
      </c>
      <c r="B4" s="96">
        <v>7465.28</v>
      </c>
      <c r="C4" s="96">
        <v>6991.35</v>
      </c>
      <c r="D4" s="96">
        <v>-30036.6</v>
      </c>
      <c r="E4" s="96">
        <v>348.05</v>
      </c>
      <c r="F4" s="96">
        <v>8107.34</v>
      </c>
      <c r="G4" s="96">
        <v>-4016.8</v>
      </c>
      <c r="H4" s="96">
        <v>-425.29</v>
      </c>
      <c r="I4" s="96">
        <v>-9224.7099999999991</v>
      </c>
      <c r="J4" s="96">
        <v>16908.45</v>
      </c>
      <c r="K4" s="96">
        <v>1481.93</v>
      </c>
      <c r="L4" s="96">
        <v>-11156.2</v>
      </c>
      <c r="M4" s="96">
        <v>-10212.700000000001</v>
      </c>
      <c r="N4" s="96">
        <v>-20743.2</v>
      </c>
      <c r="O4" s="96">
        <v>-9275.2000000000007</v>
      </c>
      <c r="P4" s="96">
        <v>-13998.4</v>
      </c>
      <c r="Q4" s="96">
        <v>-478.46</v>
      </c>
      <c r="R4" s="96">
        <v>-2403.2600000000002</v>
      </c>
      <c r="S4" s="96">
        <v>3412.1</v>
      </c>
      <c r="T4" s="96">
        <v>-10264.6</v>
      </c>
      <c r="U4" s="96">
        <v>17932.82</v>
      </c>
      <c r="V4" s="96">
        <v>-2554.36</v>
      </c>
      <c r="W4" s="96">
        <v>-2743.38</v>
      </c>
      <c r="X4" s="96">
        <v>-21323.4</v>
      </c>
      <c r="Y4" s="96">
        <v>2622.7190000000001</v>
      </c>
      <c r="Z4" s="96">
        <v>3463.42</v>
      </c>
      <c r="AA4">
        <v>7884.2790000000005</v>
      </c>
      <c r="AB4">
        <v>16610.54</v>
      </c>
      <c r="AC4">
        <v>8816.9590000000007</v>
      </c>
      <c r="AD4">
        <v>17907.23</v>
      </c>
      <c r="AE4">
        <v>12460.12</v>
      </c>
      <c r="AF4" s="96">
        <v>7465.28</v>
      </c>
      <c r="AG4">
        <v>6991.35</v>
      </c>
      <c r="AH4">
        <v>-30036.6</v>
      </c>
      <c r="AI4">
        <v>348.05</v>
      </c>
      <c r="AJ4">
        <v>8107.34</v>
      </c>
      <c r="AK4">
        <v>-4016.8</v>
      </c>
      <c r="AL4">
        <v>-425.29</v>
      </c>
    </row>
    <row r="5" spans="1:55" ht="15" x14ac:dyDescent="0.25">
      <c r="A5" s="103" t="s">
        <v>29</v>
      </c>
      <c r="B5" s="96">
        <v>9954.32</v>
      </c>
      <c r="C5" s="96">
        <v>4105.93</v>
      </c>
      <c r="D5" s="96">
        <v>-45490.7</v>
      </c>
      <c r="E5" s="96">
        <v>-8938.99</v>
      </c>
      <c r="F5" s="96">
        <v>14934.86</v>
      </c>
      <c r="G5" s="96">
        <v>-2716.93</v>
      </c>
      <c r="H5" s="96">
        <v>1120.6400000000001</v>
      </c>
      <c r="I5" s="96">
        <v>-12965.3</v>
      </c>
      <c r="J5" s="96">
        <v>918.31</v>
      </c>
      <c r="K5" s="96">
        <v>1913.51</v>
      </c>
      <c r="L5" s="96">
        <v>-9204.06</v>
      </c>
      <c r="M5" s="96">
        <v>-8660.27</v>
      </c>
      <c r="N5" s="96">
        <v>-7713.41</v>
      </c>
      <c r="O5" s="96">
        <v>-7845.17</v>
      </c>
      <c r="P5" s="96">
        <v>-18252.2</v>
      </c>
      <c r="Q5" s="96">
        <v>-3117.17</v>
      </c>
      <c r="R5" s="96">
        <v>-7328.08</v>
      </c>
      <c r="S5" s="96">
        <v>1020.14</v>
      </c>
      <c r="T5" s="96">
        <v>-14303.2</v>
      </c>
      <c r="U5" s="96">
        <v>-13955</v>
      </c>
      <c r="V5" s="96">
        <v>-11963.2</v>
      </c>
      <c r="W5" s="96">
        <v>-5200.6099999999997</v>
      </c>
      <c r="X5" s="96">
        <v>-1840.41</v>
      </c>
      <c r="Y5" s="96">
        <v>4187.9589999999998</v>
      </c>
      <c r="Z5" s="96">
        <v>8034.17</v>
      </c>
      <c r="AA5">
        <v>-3228.32</v>
      </c>
      <c r="AB5">
        <v>-5334.56</v>
      </c>
      <c r="AC5">
        <v>-3980.35</v>
      </c>
      <c r="AD5">
        <v>3725.0309999999999</v>
      </c>
      <c r="AE5">
        <v>11382.89</v>
      </c>
      <c r="AF5" s="96">
        <v>9954.32</v>
      </c>
      <c r="AG5">
        <v>4105.93</v>
      </c>
      <c r="AH5">
        <v>-45490.7</v>
      </c>
      <c r="AI5">
        <v>-8938.99</v>
      </c>
      <c r="AJ5">
        <v>14934.86</v>
      </c>
      <c r="AK5">
        <v>-2716.93</v>
      </c>
      <c r="AL5">
        <v>1120.6400000000001</v>
      </c>
    </row>
    <row r="6" spans="1:55" ht="15" x14ac:dyDescent="0.25">
      <c r="A6" s="103" t="s">
        <v>30</v>
      </c>
      <c r="B6" s="96">
        <v>2515.11</v>
      </c>
      <c r="C6" s="96">
        <v>-1481.94</v>
      </c>
      <c r="D6" s="96">
        <v>-85616.9</v>
      </c>
      <c r="E6" s="96">
        <v>-18977</v>
      </c>
      <c r="F6" s="96">
        <v>-3074.8</v>
      </c>
      <c r="G6" s="96">
        <v>33225.72</v>
      </c>
      <c r="H6" s="96">
        <v>11037.51</v>
      </c>
      <c r="I6" s="96">
        <v>4673.37</v>
      </c>
      <c r="J6" s="96">
        <v>40.89</v>
      </c>
      <c r="K6" s="96">
        <v>8196.98</v>
      </c>
      <c r="L6" s="96">
        <v>5576.93</v>
      </c>
      <c r="M6" s="96">
        <v>-5019.95</v>
      </c>
      <c r="N6" s="96">
        <v>-3680.32</v>
      </c>
      <c r="O6" s="96">
        <v>-25690.3</v>
      </c>
      <c r="P6" s="96">
        <v>16045.67</v>
      </c>
      <c r="Q6" s="96">
        <v>-10304.299999999999</v>
      </c>
      <c r="R6" s="96">
        <v>-11892.2</v>
      </c>
      <c r="S6" s="96">
        <v>317.95999999999998</v>
      </c>
      <c r="T6" s="96">
        <v>-9743.26</v>
      </c>
      <c r="U6" s="96">
        <v>-12145.2</v>
      </c>
      <c r="V6" s="96">
        <v>-6374.1</v>
      </c>
      <c r="W6" s="96">
        <v>-11247</v>
      </c>
      <c r="X6" s="96">
        <v>-5824.41</v>
      </c>
      <c r="Y6" s="96">
        <v>-14067.5</v>
      </c>
      <c r="Z6" s="96">
        <v>-1273.3499999999999</v>
      </c>
      <c r="AA6">
        <v>-1898.74</v>
      </c>
      <c r="AB6">
        <v>-12058.1</v>
      </c>
      <c r="AC6">
        <v>-1399.41</v>
      </c>
      <c r="AD6">
        <v>3061.9520000000002</v>
      </c>
      <c r="AE6">
        <v>555.62360000000001</v>
      </c>
      <c r="AF6" s="96">
        <v>2515.11</v>
      </c>
      <c r="AG6">
        <v>-1481.94</v>
      </c>
      <c r="AH6">
        <v>-85616.9</v>
      </c>
      <c r="AI6">
        <v>-18977</v>
      </c>
      <c r="AJ6">
        <v>-3074.8</v>
      </c>
      <c r="AK6">
        <v>33225.72</v>
      </c>
      <c r="AL6">
        <v>11037.51</v>
      </c>
    </row>
    <row r="7" spans="1:55" ht="15" x14ac:dyDescent="0.25">
      <c r="A7" s="103" t="s">
        <v>31</v>
      </c>
      <c r="B7" s="96">
        <v>5763.56</v>
      </c>
      <c r="C7" s="96">
        <v>12843.52</v>
      </c>
      <c r="D7" s="96">
        <v>-51062.3</v>
      </c>
      <c r="E7" s="96">
        <v>-15113.5</v>
      </c>
      <c r="F7" s="96">
        <v>-4243.1000000000004</v>
      </c>
      <c r="G7" s="96">
        <v>-7575.99</v>
      </c>
      <c r="H7" s="96">
        <v>15395.82</v>
      </c>
      <c r="I7" s="96">
        <v>39174.21</v>
      </c>
      <c r="J7" s="96">
        <v>-417.39</v>
      </c>
      <c r="K7" s="96">
        <v>-3938.27</v>
      </c>
      <c r="L7" s="96">
        <v>930.56</v>
      </c>
      <c r="M7" s="96">
        <v>-11872.9</v>
      </c>
      <c r="N7" s="96">
        <v>-13384.3</v>
      </c>
      <c r="O7" s="96">
        <v>-6909.33</v>
      </c>
      <c r="P7" s="96">
        <v>4298.3100000000004</v>
      </c>
      <c r="Q7" s="96">
        <v>-1604.87</v>
      </c>
      <c r="R7" s="96">
        <v>-3388.12</v>
      </c>
      <c r="S7" s="96">
        <v>-8262.3700000000008</v>
      </c>
      <c r="T7" s="96">
        <v>-14076.4</v>
      </c>
      <c r="U7" s="96">
        <v>-15644.4</v>
      </c>
      <c r="V7" s="96">
        <v>-20393.400000000001</v>
      </c>
      <c r="W7" s="96">
        <v>-12259.1</v>
      </c>
      <c r="X7" s="96">
        <v>-6039.87</v>
      </c>
      <c r="Y7" s="96">
        <v>14186.46</v>
      </c>
      <c r="Z7" s="96">
        <v>-9305.64</v>
      </c>
      <c r="AA7">
        <v>-4804.97</v>
      </c>
      <c r="AB7">
        <v>-4723.82</v>
      </c>
      <c r="AC7">
        <v>-4956.59</v>
      </c>
      <c r="AD7">
        <v>-3629.34</v>
      </c>
      <c r="AE7">
        <v>-36724.300000000003</v>
      </c>
      <c r="AF7" s="96">
        <v>5763.56</v>
      </c>
      <c r="AG7">
        <v>12843.52</v>
      </c>
      <c r="AH7">
        <v>-51062.3</v>
      </c>
      <c r="AI7">
        <v>-15113.5</v>
      </c>
      <c r="AJ7">
        <v>-4243.1000000000004</v>
      </c>
      <c r="AK7">
        <v>-7575.99</v>
      </c>
      <c r="AL7">
        <v>15395.82</v>
      </c>
    </row>
    <row r="8" spans="1:55" ht="15" x14ac:dyDescent="0.25">
      <c r="A8" s="103" t="s">
        <v>32</v>
      </c>
      <c r="B8" s="96">
        <v>7599.21</v>
      </c>
      <c r="C8" s="96">
        <v>4703.4399999999996</v>
      </c>
      <c r="D8" s="96">
        <v>-61748.9</v>
      </c>
      <c r="E8" s="96">
        <v>-4795.5200000000004</v>
      </c>
      <c r="F8" s="96">
        <v>-13974.4</v>
      </c>
      <c r="G8" s="96">
        <v>-8209.36</v>
      </c>
      <c r="H8" s="96">
        <v>11730.09</v>
      </c>
      <c r="I8" s="96">
        <v>21999.1</v>
      </c>
      <c r="J8" s="96">
        <v>110.92</v>
      </c>
      <c r="K8" s="96">
        <v>-14867.8</v>
      </c>
      <c r="L8" s="96">
        <v>-7180.95</v>
      </c>
      <c r="M8" s="96">
        <v>-5669.74</v>
      </c>
      <c r="N8" s="96">
        <v>-33700.400000000001</v>
      </c>
      <c r="O8" s="96">
        <v>-4722.08</v>
      </c>
      <c r="P8" s="96">
        <v>-17381.8</v>
      </c>
      <c r="Q8" s="96">
        <v>-33279.300000000003</v>
      </c>
      <c r="R8" s="96">
        <v>-5420.72</v>
      </c>
      <c r="S8" s="96">
        <v>-5246.43</v>
      </c>
      <c r="T8" s="96">
        <v>3149.3</v>
      </c>
      <c r="U8" s="96">
        <v>-9556.93</v>
      </c>
      <c r="V8" s="96">
        <v>4538.1899999999996</v>
      </c>
      <c r="W8" s="96">
        <v>2745.45</v>
      </c>
      <c r="X8" s="96">
        <v>4565.1899999999996</v>
      </c>
      <c r="Y8" s="96">
        <v>109.5455</v>
      </c>
      <c r="Z8" s="96">
        <v>7363.75</v>
      </c>
      <c r="AA8">
        <v>8667.3130000000001</v>
      </c>
      <c r="AB8">
        <v>9637.9</v>
      </c>
      <c r="AC8">
        <v>-595.01400000000001</v>
      </c>
      <c r="AD8">
        <v>-7128.69</v>
      </c>
      <c r="AE8">
        <v>13089.13</v>
      </c>
      <c r="AF8" s="96">
        <v>7599.21</v>
      </c>
      <c r="AG8">
        <v>4703.4399999999996</v>
      </c>
      <c r="AH8">
        <v>-61748.9</v>
      </c>
      <c r="AI8">
        <v>-4795.5200000000004</v>
      </c>
      <c r="AJ8">
        <v>-13974.4</v>
      </c>
      <c r="AK8">
        <v>-8209.36</v>
      </c>
      <c r="AL8">
        <v>11730.09</v>
      </c>
    </row>
    <row r="9" spans="1:55" ht="15" x14ac:dyDescent="0.25">
      <c r="A9" s="103" t="s">
        <v>33</v>
      </c>
      <c r="B9" s="96">
        <v>4597.62</v>
      </c>
      <c r="C9" s="96">
        <v>13497.54</v>
      </c>
      <c r="D9" s="96">
        <v>-26186.7</v>
      </c>
      <c r="E9" s="96">
        <v>-3349.13</v>
      </c>
      <c r="F9" s="96">
        <v>4084.03</v>
      </c>
      <c r="G9" s="96">
        <v>-11675.9</v>
      </c>
      <c r="H9" s="96">
        <v>-41.16</v>
      </c>
      <c r="I9" s="96">
        <v>5609.03</v>
      </c>
      <c r="J9" s="96">
        <v>-3697.54</v>
      </c>
      <c r="K9" s="96">
        <v>-11833.9</v>
      </c>
      <c r="L9" s="96">
        <v>-9228.61</v>
      </c>
      <c r="M9" s="96">
        <v>-8517.6200000000008</v>
      </c>
      <c r="N9" s="96">
        <v>-26906.1</v>
      </c>
      <c r="O9" s="96">
        <v>-30080.9</v>
      </c>
      <c r="P9" s="96">
        <v>1856.2</v>
      </c>
      <c r="Q9" s="96">
        <v>-14717.1</v>
      </c>
      <c r="R9" s="96">
        <v>-14012.5</v>
      </c>
      <c r="S9" s="96">
        <v>-1519.96</v>
      </c>
      <c r="T9" s="96">
        <v>-16566.5</v>
      </c>
      <c r="U9" s="96">
        <v>-17778.900000000001</v>
      </c>
      <c r="V9" s="96">
        <v>-8334.8700000000008</v>
      </c>
      <c r="W9" s="96">
        <v>-5418.53</v>
      </c>
      <c r="X9" s="96">
        <v>-7200.7</v>
      </c>
      <c r="Y9" s="96">
        <v>-738.51199999999994</v>
      </c>
      <c r="Z9" s="96">
        <v>2277.7600000000002</v>
      </c>
      <c r="AA9">
        <v>-1248.82</v>
      </c>
      <c r="AB9">
        <v>-2254.84</v>
      </c>
      <c r="AC9">
        <v>-7865.72</v>
      </c>
      <c r="AD9">
        <v>-7518.57</v>
      </c>
      <c r="AE9">
        <v>-7543.44</v>
      </c>
      <c r="AF9" s="96">
        <v>4597.62</v>
      </c>
      <c r="AG9">
        <v>13497.54</v>
      </c>
      <c r="AH9">
        <v>-26186.7</v>
      </c>
      <c r="AI9">
        <v>-3349.13</v>
      </c>
      <c r="AJ9">
        <v>4084.03</v>
      </c>
      <c r="AK9">
        <v>-11675.9</v>
      </c>
      <c r="AL9">
        <v>-41.16</v>
      </c>
    </row>
    <row r="10" spans="1:55" ht="15" x14ac:dyDescent="0.25">
      <c r="A10" s="103" t="s">
        <v>34</v>
      </c>
      <c r="B10" s="96">
        <v>1850.19</v>
      </c>
      <c r="C10" s="96">
        <v>3095.52</v>
      </c>
      <c r="D10" s="96">
        <v>-10608.3</v>
      </c>
      <c r="E10" s="96">
        <v>-7644.45</v>
      </c>
      <c r="F10" s="96">
        <v>8127.27</v>
      </c>
      <c r="G10" s="96">
        <v>-11493.4</v>
      </c>
      <c r="H10" s="96">
        <v>10728.01</v>
      </c>
      <c r="I10" s="96">
        <v>8720.02</v>
      </c>
      <c r="J10" s="96">
        <v>-1266.6099999999999</v>
      </c>
      <c r="K10" s="96">
        <v>-11347.2</v>
      </c>
      <c r="L10" s="96">
        <v>-18336.2</v>
      </c>
      <c r="M10" s="96">
        <v>-2943.12</v>
      </c>
      <c r="N10" s="96">
        <v>-31489.599999999999</v>
      </c>
      <c r="O10" s="96">
        <v>-20471.400000000001</v>
      </c>
      <c r="P10" s="96">
        <v>-11896.4</v>
      </c>
      <c r="Q10" s="96">
        <v>-5895.81</v>
      </c>
      <c r="R10" s="96">
        <v>-9418.83</v>
      </c>
      <c r="S10" s="96">
        <v>-9650.0499999999993</v>
      </c>
      <c r="T10" s="96">
        <v>-13497.4</v>
      </c>
      <c r="U10" s="96">
        <v>-20782.099999999999</v>
      </c>
      <c r="V10" s="96">
        <v>-5393.57</v>
      </c>
      <c r="W10" s="96">
        <v>-16034.4</v>
      </c>
      <c r="X10" s="96">
        <v>-7250.56</v>
      </c>
      <c r="Y10" s="96">
        <v>-12224.8</v>
      </c>
      <c r="Z10" s="96">
        <v>-2503.35</v>
      </c>
      <c r="AA10">
        <v>-440.50200000000001</v>
      </c>
      <c r="AB10">
        <v>11247.18</v>
      </c>
      <c r="AC10">
        <v>-1838.72</v>
      </c>
      <c r="AD10">
        <v>-11079.4</v>
      </c>
      <c r="AE10">
        <v>-4751.59</v>
      </c>
      <c r="AF10" s="96">
        <v>1850.19</v>
      </c>
      <c r="AG10">
        <v>3095.52</v>
      </c>
      <c r="AH10">
        <v>-10608.3</v>
      </c>
      <c r="AI10">
        <v>-7644.45</v>
      </c>
      <c r="AJ10">
        <v>8127.27</v>
      </c>
      <c r="AK10">
        <v>-11493.4</v>
      </c>
      <c r="AL10">
        <v>10728.01</v>
      </c>
    </row>
    <row r="11" spans="1:55" ht="15" x14ac:dyDescent="0.25">
      <c r="A11" s="103" t="s">
        <v>35</v>
      </c>
      <c r="B11" s="96">
        <v>4326</v>
      </c>
      <c r="C11" s="96">
        <v>3786.98</v>
      </c>
      <c r="D11" s="96">
        <v>-3949.75</v>
      </c>
      <c r="E11" s="96">
        <v>-945.98</v>
      </c>
      <c r="F11" s="96">
        <v>2196.81</v>
      </c>
      <c r="G11" s="96">
        <v>-4326.41</v>
      </c>
      <c r="H11" s="96">
        <v>-10675.2</v>
      </c>
      <c r="I11" s="96">
        <v>1804.2</v>
      </c>
      <c r="J11" s="96">
        <v>4278.8</v>
      </c>
      <c r="K11" s="96">
        <v>-12226</v>
      </c>
      <c r="L11" s="96">
        <v>-3813.03</v>
      </c>
      <c r="M11" s="96">
        <v>-784.69</v>
      </c>
      <c r="N11" s="96">
        <v>-7604.21</v>
      </c>
      <c r="O11" s="96">
        <v>-5412.07</v>
      </c>
      <c r="P11" s="96">
        <v>-13859.8</v>
      </c>
      <c r="Q11" s="96">
        <v>-14737</v>
      </c>
      <c r="R11" s="96">
        <v>-6256.96</v>
      </c>
      <c r="S11" s="96">
        <v>-22553.8</v>
      </c>
      <c r="T11" s="96">
        <v>-2449.39</v>
      </c>
      <c r="U11" s="96">
        <v>-15135.5</v>
      </c>
      <c r="V11" s="96">
        <v>2976.84</v>
      </c>
      <c r="W11" s="96">
        <v>5917.78</v>
      </c>
      <c r="X11" s="96">
        <v>3330.5</v>
      </c>
      <c r="Y11" s="96">
        <v>10576.97</v>
      </c>
      <c r="Z11" s="96">
        <v>-7422.23</v>
      </c>
      <c r="AA11">
        <v>-2723.62</v>
      </c>
      <c r="AB11">
        <v>11276.7</v>
      </c>
      <c r="AC11">
        <v>-2655.95</v>
      </c>
      <c r="AD11">
        <v>3167.9929999999999</v>
      </c>
      <c r="AE11">
        <v>-8084.46</v>
      </c>
      <c r="AF11" s="96">
        <v>4326</v>
      </c>
      <c r="AG11">
        <v>3786.98</v>
      </c>
      <c r="AH11">
        <v>-3949.75</v>
      </c>
      <c r="AI11">
        <v>-945.98</v>
      </c>
      <c r="AJ11">
        <v>2196.81</v>
      </c>
      <c r="AK11">
        <v>-4326.41</v>
      </c>
      <c r="AL11">
        <v>-10675.2</v>
      </c>
    </row>
    <row r="12" spans="1:55" ht="15" x14ac:dyDescent="0.25">
      <c r="A12" s="103" t="s">
        <v>36</v>
      </c>
      <c r="B12" s="96">
        <v>2484.0100000000002</v>
      </c>
      <c r="C12" s="96">
        <v>5241.04</v>
      </c>
      <c r="D12" s="96">
        <v>-12903.6</v>
      </c>
      <c r="E12" s="96">
        <v>8577.6</v>
      </c>
      <c r="F12" s="96">
        <v>15860.71</v>
      </c>
      <c r="G12" s="96">
        <v>4218.4399999999996</v>
      </c>
      <c r="H12" s="96">
        <v>2150.4499999999998</v>
      </c>
      <c r="I12" s="96">
        <v>-6896.3</v>
      </c>
      <c r="J12" s="96">
        <v>-12975.1</v>
      </c>
      <c r="K12" s="96">
        <v>-7119.02</v>
      </c>
      <c r="L12" s="96">
        <v>-2287.79</v>
      </c>
      <c r="M12" s="96">
        <v>-15519.2</v>
      </c>
      <c r="N12" s="96">
        <v>-21178.5</v>
      </c>
      <c r="O12" s="96">
        <v>-6073.92</v>
      </c>
      <c r="P12" s="96">
        <v>-3695.93</v>
      </c>
      <c r="Q12" s="96">
        <v>229.59</v>
      </c>
      <c r="R12" s="96">
        <v>-2046.92</v>
      </c>
      <c r="S12" s="96">
        <v>-1550.17</v>
      </c>
      <c r="T12" s="96">
        <v>8773.31</v>
      </c>
      <c r="U12" s="96">
        <v>-8495.7199999999993</v>
      </c>
      <c r="V12" s="96">
        <v>10460.27</v>
      </c>
      <c r="W12" s="96">
        <v>-5761.76</v>
      </c>
      <c r="X12" s="96">
        <v>-2950.71</v>
      </c>
      <c r="Y12" s="96">
        <v>5573.2640000000001</v>
      </c>
      <c r="Z12" s="96">
        <v>6704.91</v>
      </c>
      <c r="AA12">
        <v>-379.03</v>
      </c>
      <c r="AB12">
        <v>1002.6180000000001</v>
      </c>
      <c r="AC12">
        <v>4079.7420000000002</v>
      </c>
      <c r="AD12">
        <v>-5327.72</v>
      </c>
      <c r="AE12">
        <v>-6241.15</v>
      </c>
      <c r="AF12" s="96">
        <v>2484.0100000000002</v>
      </c>
      <c r="AG12">
        <v>5241.04</v>
      </c>
      <c r="AH12">
        <v>-12903.6</v>
      </c>
      <c r="AI12">
        <v>8577.6</v>
      </c>
      <c r="AJ12">
        <v>15860.71</v>
      </c>
      <c r="AK12">
        <v>4218.4399999999996</v>
      </c>
      <c r="AL12">
        <v>2150.4499999999998</v>
      </c>
    </row>
    <row r="13" spans="1:55" ht="15" x14ac:dyDescent="0.25">
      <c r="A13" s="103" t="s">
        <v>37</v>
      </c>
      <c r="B13" s="96">
        <v>4572.6499999999996</v>
      </c>
      <c r="C13" s="96">
        <v>16068.22</v>
      </c>
      <c r="D13" s="96">
        <v>-167.36</v>
      </c>
      <c r="E13" s="96">
        <v>3934.3</v>
      </c>
      <c r="F13" s="96">
        <v>-8195.4599999999991</v>
      </c>
      <c r="G13" s="96">
        <v>1153.03</v>
      </c>
      <c r="H13" s="96">
        <v>4854.6899999999996</v>
      </c>
      <c r="I13" s="96">
        <v>-2772.19</v>
      </c>
      <c r="J13" s="96">
        <v>10111.030000000001</v>
      </c>
      <c r="K13" s="96">
        <v>-7879.8</v>
      </c>
      <c r="L13" s="96">
        <v>4260.83</v>
      </c>
      <c r="M13" s="96">
        <v>-9029.64</v>
      </c>
      <c r="N13" s="96">
        <v>-19219.099999999999</v>
      </c>
      <c r="O13" s="96">
        <v>-22152.3</v>
      </c>
      <c r="P13" s="96">
        <v>1008.61</v>
      </c>
      <c r="Q13" s="96">
        <v>-7546.97</v>
      </c>
      <c r="R13" s="96">
        <v>3053.89</v>
      </c>
      <c r="S13" s="96">
        <v>-553.09</v>
      </c>
      <c r="T13" s="96">
        <v>-10613</v>
      </c>
      <c r="U13" s="96">
        <v>-11085.9</v>
      </c>
      <c r="V13" s="96">
        <v>5779.02</v>
      </c>
      <c r="W13" s="96">
        <v>-2579.91</v>
      </c>
      <c r="X13" s="96">
        <v>11360.07</v>
      </c>
      <c r="Y13" s="96">
        <v>13284.39</v>
      </c>
      <c r="Z13" s="96">
        <v>-1076.23</v>
      </c>
      <c r="AA13">
        <v>6739.2950000000001</v>
      </c>
      <c r="AB13">
        <v>9327.6970000000001</v>
      </c>
      <c r="AC13">
        <v>9853.2309999999998</v>
      </c>
      <c r="AD13">
        <v>2386.7620000000002</v>
      </c>
      <c r="AE13">
        <v>-14003.3</v>
      </c>
      <c r="AF13" s="96">
        <v>4572.6499999999996</v>
      </c>
      <c r="AG13">
        <v>16068.22</v>
      </c>
      <c r="AH13">
        <v>-167.36</v>
      </c>
      <c r="AI13">
        <v>3934.3</v>
      </c>
      <c r="AJ13">
        <v>-8195.4599999999991</v>
      </c>
      <c r="AK13">
        <v>1153.03</v>
      </c>
      <c r="AL13">
        <v>4854.6899999999996</v>
      </c>
    </row>
    <row r="14" spans="1:55" ht="15" x14ac:dyDescent="0.25">
      <c r="A14" s="103" t="s">
        <v>38</v>
      </c>
      <c r="B14" s="96">
        <v>6782.55</v>
      </c>
      <c r="C14" s="96">
        <v>12221.1</v>
      </c>
      <c r="D14" s="96">
        <v>-13337.6</v>
      </c>
      <c r="E14" s="96">
        <v>4802.96</v>
      </c>
      <c r="F14" s="96">
        <v>7513.95</v>
      </c>
      <c r="G14" s="96">
        <v>2734.68</v>
      </c>
      <c r="H14" s="96">
        <v>6601.3</v>
      </c>
      <c r="I14" s="96">
        <v>976.84</v>
      </c>
      <c r="J14" s="96">
        <v>8362.93</v>
      </c>
      <c r="K14" s="96">
        <v>1910.85</v>
      </c>
      <c r="L14" s="96">
        <v>-3240.73</v>
      </c>
      <c r="M14" s="96">
        <v>2934.87</v>
      </c>
      <c r="N14" s="96">
        <v>-7637.29</v>
      </c>
      <c r="O14" s="96">
        <v>3432.78</v>
      </c>
      <c r="P14" s="96">
        <v>5068.2</v>
      </c>
      <c r="Q14" s="96">
        <v>-2447.12</v>
      </c>
      <c r="R14" s="96">
        <v>9431.1</v>
      </c>
      <c r="S14" s="96">
        <v>-7289.01</v>
      </c>
      <c r="T14" s="96">
        <v>-3638.85</v>
      </c>
      <c r="U14" s="96">
        <v>894.04</v>
      </c>
      <c r="V14" s="96">
        <v>10068.27</v>
      </c>
      <c r="W14" s="96">
        <v>6318.23</v>
      </c>
      <c r="X14" s="96">
        <v>14429.11</v>
      </c>
      <c r="Y14" s="96">
        <v>13142.82</v>
      </c>
      <c r="Z14" s="96">
        <v>306.05</v>
      </c>
      <c r="AA14">
        <v>3287.92</v>
      </c>
      <c r="AB14">
        <v>9671.6720000000005</v>
      </c>
      <c r="AC14">
        <v>20124.560000000001</v>
      </c>
      <c r="AD14">
        <v>-11070.6</v>
      </c>
      <c r="AE14">
        <v>-13890.9</v>
      </c>
      <c r="AF14" s="96">
        <v>6782.55</v>
      </c>
      <c r="AG14">
        <v>12221.1</v>
      </c>
      <c r="AH14">
        <v>-13337.6</v>
      </c>
      <c r="AI14">
        <v>4802.96</v>
      </c>
      <c r="AJ14">
        <v>7513.95</v>
      </c>
      <c r="AK14">
        <v>2734.68</v>
      </c>
      <c r="AL14">
        <v>6601.3</v>
      </c>
    </row>
    <row r="15" spans="1:55" ht="15" x14ac:dyDescent="0.25">
      <c r="A15" s="103" t="s">
        <v>39</v>
      </c>
      <c r="B15" s="96">
        <v>8370.01</v>
      </c>
      <c r="C15" s="96">
        <v>26240.44</v>
      </c>
      <c r="D15" s="96">
        <v>9706.2999999999993</v>
      </c>
      <c r="E15" s="96">
        <v>15847.82</v>
      </c>
      <c r="F15" s="96">
        <v>94941.03</v>
      </c>
      <c r="G15" s="96">
        <v>-1667.99</v>
      </c>
      <c r="H15" s="96">
        <v>27110.38</v>
      </c>
      <c r="I15" s="96">
        <v>15473.31</v>
      </c>
      <c r="J15" s="96">
        <v>23397.19</v>
      </c>
      <c r="K15" s="96">
        <v>-21467.200000000001</v>
      </c>
      <c r="L15" s="96">
        <v>-1969.12</v>
      </c>
      <c r="M15" s="96">
        <v>6169</v>
      </c>
      <c r="N15" s="96">
        <v>-8734.1</v>
      </c>
      <c r="O15" s="96">
        <v>2189.02</v>
      </c>
      <c r="P15" s="96">
        <v>6219.93</v>
      </c>
      <c r="Q15" s="96">
        <v>-1919.39</v>
      </c>
      <c r="R15" s="96">
        <v>-400.74</v>
      </c>
      <c r="S15" s="96">
        <v>-10759.3</v>
      </c>
      <c r="T15" s="96">
        <v>-7330.65</v>
      </c>
      <c r="U15" s="96">
        <v>7578.2</v>
      </c>
      <c r="V15" s="96">
        <v>10297.67</v>
      </c>
      <c r="W15" s="96">
        <v>-5869.97</v>
      </c>
      <c r="X15" s="96">
        <v>24633.08</v>
      </c>
      <c r="Y15" s="96">
        <v>23363.19</v>
      </c>
      <c r="Z15" s="96">
        <v>-1247.1300000000001</v>
      </c>
      <c r="AA15">
        <v>-6373.7</v>
      </c>
      <c r="AB15">
        <v>5913.7359999999999</v>
      </c>
      <c r="AC15">
        <v>15609.41</v>
      </c>
      <c r="AD15">
        <v>24042.54</v>
      </c>
      <c r="AE15">
        <v>-3404.33</v>
      </c>
      <c r="AF15" s="96">
        <v>8370.01</v>
      </c>
      <c r="AG15">
        <v>26240.44</v>
      </c>
      <c r="AH15">
        <v>9706.2999999999993</v>
      </c>
      <c r="AI15">
        <v>15847.82</v>
      </c>
      <c r="AJ15">
        <v>94941.03</v>
      </c>
      <c r="AK15">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28515625" customWidth="1"/>
  </cols>
  <sheetData>
    <row r="1" spans="1:31" ht="15" x14ac:dyDescent="0.25">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row>
    <row r="2" spans="1:31" ht="15" x14ac:dyDescent="0.25">
      <c r="A2" s="99"/>
      <c r="B2" s="100">
        <v>1981</v>
      </c>
      <c r="C2" s="100">
        <v>1982</v>
      </c>
      <c r="D2" s="100">
        <v>1983</v>
      </c>
      <c r="E2" s="100">
        <v>1984</v>
      </c>
      <c r="F2" s="100">
        <v>1985</v>
      </c>
      <c r="G2" s="100">
        <v>1986</v>
      </c>
      <c r="H2" s="100">
        <v>1987</v>
      </c>
      <c r="I2" s="100">
        <v>1988</v>
      </c>
      <c r="J2" s="100">
        <v>1989</v>
      </c>
      <c r="K2" s="100">
        <v>1990</v>
      </c>
      <c r="L2" s="100">
        <v>1991</v>
      </c>
      <c r="M2" s="100">
        <v>1992</v>
      </c>
      <c r="N2" s="100">
        <v>1993</v>
      </c>
      <c r="O2" s="100">
        <v>1994</v>
      </c>
      <c r="P2" s="100">
        <v>1995</v>
      </c>
      <c r="Q2" s="100">
        <v>1996</v>
      </c>
      <c r="R2" s="100">
        <v>1997</v>
      </c>
      <c r="S2" s="100">
        <v>1998</v>
      </c>
      <c r="T2" s="100">
        <v>1999</v>
      </c>
      <c r="U2" s="100">
        <v>2000</v>
      </c>
      <c r="V2" s="100">
        <v>2001</v>
      </c>
      <c r="W2" s="100">
        <v>2002</v>
      </c>
      <c r="X2" s="100">
        <v>2003</v>
      </c>
      <c r="Y2" s="100">
        <v>2004</v>
      </c>
      <c r="Z2" s="100">
        <v>2005</v>
      </c>
      <c r="AA2" s="100">
        <v>2006</v>
      </c>
      <c r="AB2" s="100">
        <v>2007</v>
      </c>
      <c r="AC2" s="100">
        <v>2008</v>
      </c>
      <c r="AD2" s="100">
        <v>2009</v>
      </c>
      <c r="AE2" s="100">
        <v>2010</v>
      </c>
    </row>
    <row r="3" spans="1:31" ht="15" x14ac:dyDescent="0.25">
      <c r="A3" s="101"/>
      <c r="B3" s="102" t="s">
        <v>66</v>
      </c>
      <c r="C3" s="102" t="s">
        <v>67</v>
      </c>
      <c r="D3" s="102" t="s">
        <v>68</v>
      </c>
      <c r="E3" s="102" t="s">
        <v>69</v>
      </c>
      <c r="F3" s="102" t="s">
        <v>70</v>
      </c>
      <c r="G3" s="102" t="s">
        <v>71</v>
      </c>
      <c r="H3" s="102" t="s">
        <v>72</v>
      </c>
      <c r="I3" s="102" t="s">
        <v>73</v>
      </c>
      <c r="J3" s="102" t="s">
        <v>74</v>
      </c>
      <c r="K3" s="102" t="s">
        <v>75</v>
      </c>
      <c r="L3" s="102" t="s">
        <v>76</v>
      </c>
      <c r="M3" s="102" t="s">
        <v>77</v>
      </c>
      <c r="N3" s="102" t="s">
        <v>78</v>
      </c>
      <c r="O3" s="102" t="s">
        <v>79</v>
      </c>
      <c r="P3" s="102" t="s">
        <v>80</v>
      </c>
      <c r="Q3" s="102" t="s">
        <v>81</v>
      </c>
      <c r="R3" s="102" t="s">
        <v>82</v>
      </c>
      <c r="S3" s="102" t="s">
        <v>83</v>
      </c>
      <c r="T3" s="102" t="s">
        <v>84</v>
      </c>
      <c r="U3" s="102" t="s">
        <v>85</v>
      </c>
      <c r="V3" s="102" t="s">
        <v>86</v>
      </c>
      <c r="W3" s="102" t="s">
        <v>87</v>
      </c>
      <c r="X3" s="102" t="s">
        <v>88</v>
      </c>
      <c r="Y3" s="102" t="s">
        <v>89</v>
      </c>
      <c r="Z3" s="102" t="s">
        <v>90</v>
      </c>
      <c r="AA3" s="102" t="s">
        <v>91</v>
      </c>
      <c r="AB3" s="102" t="s">
        <v>92</v>
      </c>
      <c r="AC3" s="102" t="s">
        <v>93</v>
      </c>
      <c r="AD3" s="102" t="s">
        <v>94</v>
      </c>
      <c r="AE3" s="102" t="s">
        <v>95</v>
      </c>
    </row>
    <row r="4" spans="1:31" ht="15" x14ac:dyDescent="0.25">
      <c r="A4" s="103" t="s">
        <v>28</v>
      </c>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row>
    <row r="5" spans="1:31" ht="15" x14ac:dyDescent="0.25">
      <c r="A5" s="103" t="s">
        <v>29</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row>
    <row r="6" spans="1:31" ht="15" x14ac:dyDescent="0.25">
      <c r="A6" s="103" t="s">
        <v>30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E6" s="96"/>
    </row>
    <row r="7" spans="1:31" ht="15" x14ac:dyDescent="0.25">
      <c r="A7" s="103" t="s">
        <v>31</v>
      </c>
      <c r="B7" s="96"/>
      <c r="C7" s="96"/>
      <c r="D7" s="96"/>
      <c r="E7" s="96"/>
      <c r="F7" s="96"/>
      <c r="G7" s="96"/>
      <c r="H7" s="96"/>
      <c r="I7" s="96"/>
      <c r="J7" s="96"/>
      <c r="K7" s="96"/>
      <c r="L7" s="96"/>
      <c r="M7" s="96"/>
      <c r="N7" s="96"/>
      <c r="O7" s="96"/>
      <c r="P7" s="96"/>
      <c r="Q7" s="96"/>
      <c r="R7" s="96"/>
      <c r="S7" s="96"/>
      <c r="T7" s="96"/>
      <c r="U7" s="96"/>
      <c r="V7" s="96"/>
      <c r="W7" s="96"/>
      <c r="X7" s="96"/>
      <c r="Y7" s="96"/>
      <c r="Z7" s="96"/>
      <c r="AA7" s="96"/>
      <c r="AB7" s="96"/>
      <c r="AC7" s="96"/>
      <c r="AD7" s="96"/>
      <c r="AE7" s="96"/>
    </row>
    <row r="8" spans="1:31" ht="15" x14ac:dyDescent="0.25">
      <c r="A8" s="103" t="s">
        <v>32</v>
      </c>
      <c r="B8" s="96"/>
      <c r="C8" s="96"/>
      <c r="D8" s="96"/>
      <c r="E8" s="96"/>
      <c r="F8" s="96"/>
      <c r="G8" s="96"/>
      <c r="H8" s="96"/>
      <c r="I8" s="96"/>
      <c r="J8" s="96"/>
      <c r="K8" s="96"/>
      <c r="L8" s="96"/>
      <c r="M8" s="96"/>
      <c r="N8" s="96"/>
      <c r="O8" s="96"/>
      <c r="P8" s="96"/>
      <c r="Q8" s="96"/>
      <c r="R8" s="96"/>
      <c r="S8" s="96"/>
      <c r="T8" s="96"/>
      <c r="U8" s="96"/>
      <c r="V8" s="96"/>
      <c r="W8" s="96"/>
      <c r="X8" s="96"/>
      <c r="Y8" s="96"/>
      <c r="Z8" s="96"/>
      <c r="AA8" s="96"/>
      <c r="AB8" s="96"/>
      <c r="AC8" s="96"/>
      <c r="AD8" s="96"/>
      <c r="AE8" s="96"/>
    </row>
    <row r="9" spans="1:31" ht="15" x14ac:dyDescent="0.25">
      <c r="A9" s="103" t="s">
        <v>33</v>
      </c>
      <c r="B9" s="96"/>
      <c r="C9" s="96"/>
      <c r="D9" s="96"/>
      <c r="E9" s="96"/>
      <c r="F9" s="96"/>
      <c r="G9" s="96"/>
      <c r="H9" s="96"/>
      <c r="I9" s="96"/>
      <c r="J9" s="96"/>
      <c r="K9" s="96"/>
      <c r="L9" s="96"/>
      <c r="M9" s="96"/>
      <c r="N9" s="96"/>
      <c r="O9" s="96"/>
      <c r="P9" s="96"/>
      <c r="Q9" s="96"/>
      <c r="R9" s="96"/>
      <c r="S9" s="96"/>
      <c r="T9" s="96"/>
      <c r="U9" s="96"/>
      <c r="V9" s="96"/>
      <c r="W9" s="96"/>
      <c r="X9" s="96"/>
      <c r="Y9" s="96"/>
      <c r="Z9" s="96"/>
      <c r="AA9" s="96"/>
      <c r="AB9" s="96"/>
      <c r="AC9" s="96"/>
      <c r="AD9" s="96"/>
      <c r="AE9" s="96"/>
    </row>
    <row r="10" spans="1:31" ht="15" x14ac:dyDescent="0.25">
      <c r="A10" s="103" t="s">
        <v>34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96"/>
      <c r="AE10" s="96"/>
    </row>
    <row r="11" spans="1:31" ht="15" x14ac:dyDescent="0.25">
      <c r="A11" s="103" t="s">
        <v>35</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96"/>
      <c r="AE11" s="96"/>
    </row>
    <row r="12" spans="1:31" ht="15" x14ac:dyDescent="0.25">
      <c r="A12" s="103" t="s">
        <v>36</v>
      </c>
      <c r="B12" s="96"/>
      <c r="C12" s="96"/>
      <c r="D12" s="96"/>
      <c r="E12" s="96"/>
      <c r="F12" s="96"/>
      <c r="G12" s="96"/>
      <c r="H12" s="96"/>
      <c r="I12" s="96"/>
      <c r="J12" s="96"/>
      <c r="K12" s="96"/>
      <c r="L12" s="96"/>
      <c r="M12" s="96"/>
      <c r="N12" s="96"/>
      <c r="O12" s="96"/>
      <c r="P12" s="96"/>
      <c r="Q12" s="96"/>
      <c r="R12" s="96"/>
      <c r="S12" s="96"/>
      <c r="T12" s="96"/>
      <c r="U12" s="96"/>
      <c r="V12" s="96"/>
      <c r="W12" s="96"/>
      <c r="X12" s="96"/>
      <c r="Y12" s="96"/>
      <c r="Z12" s="96"/>
      <c r="AA12" s="96"/>
      <c r="AB12" s="96"/>
      <c r="AC12" s="96"/>
      <c r="AD12" s="96"/>
      <c r="AE12" s="96"/>
    </row>
    <row r="13" spans="1:31" ht="15" x14ac:dyDescent="0.25">
      <c r="A13" s="103" t="s">
        <v>37</v>
      </c>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96"/>
      <c r="AE13" s="96"/>
    </row>
    <row r="14" spans="1:31" ht="15" x14ac:dyDescent="0.25">
      <c r="A14" s="103" t="s">
        <v>38</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96"/>
      <c r="AE14" s="96"/>
    </row>
    <row r="15" spans="1:31" ht="15" x14ac:dyDescent="0.25">
      <c r="A15" s="103" t="s">
        <v>39</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96"/>
      <c r="AE15" s="96"/>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t="str">
        <f>IF(GainsImpToNIB!B4="","",GainsImpToNIB!B4/1000)</f>
        <v/>
      </c>
      <c r="D5">
        <f>IF(GainsImpToNIB!C4="","",GainsImpToNIB!C4/1000)</f>
        <v>-3.4190000000000002E-3</v>
      </c>
      <c r="E5">
        <f>IF(GainsImpToNIB!D4="","",GainsImpToNIB!D4/1000)</f>
        <v>-3.4190000000000002E-3</v>
      </c>
    </row>
    <row r="6" spans="3:5" ht="15" customHeight="1" x14ac:dyDescent="0.25">
      <c r="C6" t="str">
        <f>IF(GainsImpToNIB!B5="","",GainsImpToNIB!B5/1000)</f>
        <v/>
      </c>
      <c r="D6">
        <f>IF(GainsImpToNIB!C5="","",GainsImpToNIB!C5/1000)</f>
        <v>-8.737E-3</v>
      </c>
      <c r="E6">
        <f>IF(GainsImpToNIB!D5="","",GainsImpToNIB!D5/1000)</f>
        <v>-8.737E-3</v>
      </c>
    </row>
    <row r="7" spans="3:5" ht="15" customHeight="1" x14ac:dyDescent="0.25">
      <c r="C7" t="str">
        <f>IF(GainsImpToNIB!B6="","",GainsImpToNIB!B6/1000)</f>
        <v/>
      </c>
      <c r="D7">
        <f>IF(GainsImpToNIB!C6="","",GainsImpToNIB!C6/1000)</f>
        <v>-1.1122999999999999E-2</v>
      </c>
      <c r="E7">
        <f>IF(GainsImpToNIB!D6="","",GainsImpToNIB!D6/1000)</f>
        <v>-1.1122999999999999E-2</v>
      </c>
    </row>
    <row r="8" spans="3:5" ht="15" customHeight="1" x14ac:dyDescent="0.25">
      <c r="C8" t="str">
        <f>IF(GainsImpToNIB!B7="","",GainsImpToNIB!B7/1000)</f>
        <v/>
      </c>
      <c r="D8">
        <f>IF(GainsImpToNIB!C7="","",GainsImpToNIB!C7/1000)</f>
        <v>-5.7859999999999995E-3</v>
      </c>
      <c r="E8">
        <f>IF(GainsImpToNIB!D7="","",GainsImpToNIB!D7/1000)</f>
        <v>-5.7859999999999995E-3</v>
      </c>
    </row>
    <row r="9" spans="3:5" ht="15" customHeight="1" x14ac:dyDescent="0.25">
      <c r="C9" t="str">
        <f>IF(GainsImpToNIB!B8="","",GainsImpToNIB!B8/1000)</f>
        <v/>
      </c>
      <c r="D9">
        <f>IF(GainsImpToNIB!C8="","",GainsImpToNIB!C8/1000)</f>
        <v>-1.2461E-2</v>
      </c>
      <c r="E9">
        <f>IF(GainsImpToNIB!D8="","",GainsImpToNIB!D8/1000)</f>
        <v>-1.2461E-2</v>
      </c>
    </row>
    <row r="10" spans="3:5" ht="15" customHeight="1" x14ac:dyDescent="0.25">
      <c r="C10" t="str">
        <f>IF(GainsImpToNIB!B9="","",GainsImpToNIB!B9/1000)</f>
        <v/>
      </c>
      <c r="D10">
        <f>IF(GainsImpToNIB!C9="","",GainsImpToNIB!C9/1000)</f>
        <v>-1.0351000000000001E-2</v>
      </c>
      <c r="E10">
        <f>IF(GainsImpToNIB!D9="","",GainsImpToNIB!D9/1000)</f>
        <v>-1.0351000000000001E-2</v>
      </c>
    </row>
    <row r="11" spans="3:5" ht="15" customHeight="1" x14ac:dyDescent="0.25">
      <c r="C11" t="str">
        <f>IF(GainsImpToNIB!B10="","",GainsImpToNIB!B10/1000)</f>
        <v/>
      </c>
      <c r="D11">
        <f>IF(GainsImpToNIB!C10="","",GainsImpToNIB!C10/1000)</f>
        <v>-5.9930000000000001E-3</v>
      </c>
      <c r="E11">
        <f>IF(GainsImpToNIB!D10="","",GainsImpToNIB!D10/1000)</f>
        <v>-5.9930000000000001E-3</v>
      </c>
    </row>
    <row r="12" spans="3:5" ht="15" customHeight="1" x14ac:dyDescent="0.25">
      <c r="C12" t="str">
        <f>IF(GainsImpToNIB!B11="","",GainsImpToNIB!B11/1000)</f>
        <v/>
      </c>
      <c r="D12">
        <f>IF(GainsImpToNIB!C11="","",GainsImpToNIB!C11/1000)</f>
        <v>-2.1219999999999998E-3</v>
      </c>
      <c r="E12">
        <f>IF(GainsImpToNIB!D11="","",GainsImpToNIB!D11/1000)</f>
        <v>-2.1219999999999998E-3</v>
      </c>
    </row>
    <row r="13" spans="3:5" ht="15" customHeight="1" x14ac:dyDescent="0.25">
      <c r="C13" t="str">
        <f>IF(GainsImpToNIB!B12="","",GainsImpToNIB!B12/1000)</f>
        <v/>
      </c>
      <c r="D13">
        <f>IF(GainsImpToNIB!C12="","",GainsImpToNIB!C12/1000)</f>
        <v>-6.561E-3</v>
      </c>
      <c r="E13">
        <f>IF(GainsImpToNIB!D12="","",GainsImpToNIB!D12/1000)</f>
        <v>-6.561E-3</v>
      </c>
    </row>
    <row r="14" spans="3:5" ht="15" customHeight="1" x14ac:dyDescent="0.25">
      <c r="C14" t="str">
        <f>IF(GainsImpToNIB!B13="","",GainsImpToNIB!B13/1000)</f>
        <v/>
      </c>
      <c r="D14">
        <f>IF(GainsImpToNIB!C13="","",GainsImpToNIB!C13/1000)</f>
        <v>-1.949E-3</v>
      </c>
      <c r="E14">
        <f>IF(GainsImpToNIB!D13="","",GainsImpToNIB!D13/1000)</f>
        <v>-1.949E-3</v>
      </c>
    </row>
    <row r="15" spans="3:5" ht="15" customHeight="1" x14ac:dyDescent="0.25">
      <c r="C15" t="str">
        <f>IF(GainsImpToNIB!B14="","",GainsImpToNIB!B14/1000)</f>
        <v/>
      </c>
      <c r="D15">
        <f>IF(GainsImpToNIB!C14="","",GainsImpToNIB!C14/1000)</f>
        <v>6.3789999999999993E-3</v>
      </c>
      <c r="E15">
        <f>IF(GainsImpToNIB!D14="","",GainsImpToNIB!D14/1000)</f>
        <v>6.3789999999999993E-3</v>
      </c>
    </row>
    <row r="16" spans="3:5" ht="15" customHeight="1" x14ac:dyDescent="0.25">
      <c r="C16" t="str">
        <f>IF(GainsImpToNIB!B15="","",GainsImpToNIB!B15/1000)</f>
        <v/>
      </c>
      <c r="D16">
        <f>IF(GainsImpToNIB!C15="","",GainsImpToNIB!C15/1000)</f>
        <v>-5.8900000000000001E-4</v>
      </c>
      <c r="E16">
        <f>IF(GainsImpToNIB!D15="","",GainsImpToNIB!D15/1000)</f>
        <v>-5.8900000000000001E-4</v>
      </c>
    </row>
    <row r="17" spans="3:5" ht="15" customHeight="1" x14ac:dyDescent="0.25">
      <c r="C17" t="str">
        <f>IF(GainsImpToNIB!B16="","",GainsImpToNIB!B16/1000)</f>
        <v/>
      </c>
      <c r="D17">
        <f>IF(GainsImpToNIB!C16="","",GainsImpToNIB!C16/1000)</f>
        <v>-3.4190000000000002E-3</v>
      </c>
      <c r="E17">
        <f>IF(GainsImpToNIB!D16="","",GainsImpToNIB!D16/1000)</f>
        <v>-3.4190000000000002E-3</v>
      </c>
    </row>
    <row r="18" spans="3:5" ht="15" customHeight="1" x14ac:dyDescent="0.25">
      <c r="C18" t="str">
        <f>IF(GainsImpToNIB!B17="","",GainsImpToNIB!B17/1000)</f>
        <v/>
      </c>
      <c r="D18">
        <f>IF(GainsImpToNIB!C17="","",GainsImpToNIB!C17/1000)</f>
        <v>-8.737E-3</v>
      </c>
      <c r="E18">
        <f>IF(GainsImpToNIB!D17="","",GainsImpToNIB!D17/1000)</f>
        <v>-8.737E-3</v>
      </c>
    </row>
    <row r="19" spans="3:5" ht="15" customHeight="1" x14ac:dyDescent="0.25">
      <c r="C19" t="str">
        <f>IF(GainsImpToNIB!B18="","",GainsImpToNIB!B18/1000)</f>
        <v/>
      </c>
      <c r="D19">
        <f>IF(GainsImpToNIB!C18="","",GainsImpToNIB!C18/1000)</f>
        <v>-1.1122999999999999E-2</v>
      </c>
      <c r="E19">
        <f>IF(GainsImpToNIB!D18="","",GainsImpToNIB!D18/1000)</f>
        <v>-1.1122999999999999E-2</v>
      </c>
    </row>
    <row r="20" spans="3:5" ht="15" customHeight="1" x14ac:dyDescent="0.25">
      <c r="C20" t="str">
        <f>IF(GainsImpToNIB!B19="","",GainsImpToNIB!B19/1000)</f>
        <v/>
      </c>
      <c r="D20">
        <f>IF(GainsImpToNIB!C19="","",GainsImpToNIB!C19/1000)</f>
        <v>-5.7859999999999995E-3</v>
      </c>
      <c r="E20">
        <f>IF(GainsImpToNIB!D19="","",GainsImpToNIB!D19/1000)</f>
        <v>-5.7859999999999995E-3</v>
      </c>
    </row>
    <row r="21" spans="3:5" ht="15" customHeight="1" x14ac:dyDescent="0.25">
      <c r="C21" t="str">
        <f>IF(GainsImpToNIB!B20="","",GainsImpToNIB!B20/1000)</f>
        <v/>
      </c>
      <c r="D21">
        <f>IF(GainsImpToNIB!C20="","",GainsImpToNIB!C20/1000)</f>
        <v>-1.2461E-2</v>
      </c>
      <c r="E21">
        <f>IF(GainsImpToNIB!D20="","",GainsImpToNIB!D20/1000)</f>
        <v>-1.2461E-2</v>
      </c>
    </row>
    <row r="22" spans="3:5" ht="15" customHeight="1" x14ac:dyDescent="0.25">
      <c r="C22" t="str">
        <f>IF(GainsImpToNIB!B21="","",GainsImpToNIB!B21/1000)</f>
        <v/>
      </c>
      <c r="D22">
        <f>IF(GainsImpToNIB!C21="","",GainsImpToNIB!C21/1000)</f>
        <v>-1.0351000000000001E-2</v>
      </c>
      <c r="E22">
        <f>IF(GainsImpToNIB!D21="","",GainsImpToNIB!D21/1000)</f>
        <v>-1.0351000000000001E-2</v>
      </c>
    </row>
    <row r="23" spans="3:5" ht="15" customHeight="1" x14ac:dyDescent="0.25">
      <c r="C23" t="str">
        <f>IF(GainsImpToNIB!B22="","",GainsImpToNIB!B22/1000)</f>
        <v/>
      </c>
      <c r="D23">
        <f>IF(GainsImpToNIB!C22="","",GainsImpToNIB!C22/1000)</f>
        <v>-5.9930000000000001E-3</v>
      </c>
      <c r="E23">
        <f>IF(GainsImpToNIB!D22="","",GainsImpToNIB!D22/1000)</f>
        <v>-5.9930000000000001E-3</v>
      </c>
    </row>
    <row r="24" spans="3:5" ht="15" customHeight="1" x14ac:dyDescent="0.25">
      <c r="C24" t="str">
        <f>IF(GainsImpToNIB!B23="","",GainsImpToNIB!B23/1000)</f>
        <v/>
      </c>
      <c r="D24">
        <f>IF(GainsImpToNIB!C23="","",GainsImpToNIB!C23/1000)</f>
        <v>-2.1219999999999998E-3</v>
      </c>
      <c r="E24">
        <f>IF(GainsImpToNIB!D23="","",GainsImpToNIB!D23/1000)</f>
        <v>-2.1219999999999998E-3</v>
      </c>
    </row>
    <row r="25" spans="3:5" ht="15" customHeight="1" x14ac:dyDescent="0.25">
      <c r="C25" t="str">
        <f>IF(GainsImpToNIB!B24="","",GainsImpToNIB!B24/1000)</f>
        <v/>
      </c>
      <c r="D25">
        <f>IF(GainsImpToNIB!C24="","",GainsImpToNIB!C24/1000)</f>
        <v>-6.561E-3</v>
      </c>
      <c r="E25">
        <f>IF(GainsImpToNIB!D24="","",GainsImpToNIB!D24/1000)</f>
        <v>-6.561E-3</v>
      </c>
    </row>
    <row r="26" spans="3:5" ht="15" customHeight="1" x14ac:dyDescent="0.25">
      <c r="C26" t="str">
        <f>IF(GainsImpToNIB!B25="","",GainsImpToNIB!B25/1000)</f>
        <v/>
      </c>
      <c r="D26">
        <f>IF(GainsImpToNIB!C25="","",GainsImpToNIB!C25/1000)</f>
        <v>-1.949E-3</v>
      </c>
      <c r="E26">
        <f>IF(GainsImpToNIB!D25="","",GainsImpToNIB!D25/1000)</f>
        <v>-1.949E-3</v>
      </c>
    </row>
    <row r="27" spans="3:5" ht="15" customHeight="1" x14ac:dyDescent="0.25">
      <c r="C27" t="str">
        <f>IF(GainsImpToNIB!B26="","",GainsImpToNIB!B26/1000)</f>
        <v/>
      </c>
      <c r="D27">
        <f>IF(GainsImpToNIB!C26="","",GainsImpToNIB!C26/1000)</f>
        <v>6.3789999999999993E-3</v>
      </c>
      <c r="E27">
        <f>IF(GainsImpToNIB!D26="","",GainsImpToNIB!D26/1000)</f>
        <v>6.3789999999999993E-3</v>
      </c>
    </row>
    <row r="28" spans="3:5" ht="15" customHeight="1" x14ac:dyDescent="0.25">
      <c r="C28" t="str">
        <f>IF(GainsImpToNIB!B27="","",GainsImpToNIB!B27/1000)</f>
        <v/>
      </c>
      <c r="D28">
        <f>IF(GainsImpToNIB!C27="","",GainsImpToNIB!C27/1000)</f>
        <v>-5.8900000000000001E-4</v>
      </c>
      <c r="E28">
        <f>IF(GainsImpToNIB!D27="","",GainsImpToNIB!D27/1000)</f>
        <v>-5.8900000000000001E-4</v>
      </c>
    </row>
    <row r="29" spans="3:5" ht="15" customHeight="1" x14ac:dyDescent="0.25">
      <c r="C29" t="str">
        <f>IF(GainsImpToNIB!B28="","",GainsImpToNIB!B28/1000)</f>
        <v/>
      </c>
      <c r="D29">
        <f>IF(GainsImpToNIB!C28="","",GainsImpToNIB!C28/1000)</f>
        <v>-3.4190000000000002E-3</v>
      </c>
      <c r="E29">
        <f>IF(GainsImpToNIB!D28="","",GainsImpToNIB!D28/1000)</f>
        <v>-3.4190000000000002E-3</v>
      </c>
    </row>
    <row r="30" spans="3:5" ht="15" customHeight="1" x14ac:dyDescent="0.25">
      <c r="C30" t="str">
        <f>IF(GainsImpToNIB!B29="","",GainsImpToNIB!B29/1000)</f>
        <v/>
      </c>
      <c r="D30">
        <f>IF(GainsImpToNIB!C29="","",GainsImpToNIB!C29/1000)</f>
        <v>-8.737E-3</v>
      </c>
      <c r="E30">
        <f>IF(GainsImpToNIB!D29="","",GainsImpToNIB!D29/1000)</f>
        <v>-8.737E-3</v>
      </c>
    </row>
    <row r="31" spans="3:5" ht="15" customHeight="1" x14ac:dyDescent="0.25">
      <c r="C31" t="str">
        <f>IF(GainsImpToNIB!B30="","",GainsImpToNIB!B30/1000)</f>
        <v/>
      </c>
      <c r="D31">
        <f>IF(GainsImpToNIB!C30="","",GainsImpToNIB!C30/1000)</f>
        <v>-1.1122999999999999E-2</v>
      </c>
      <c r="E31">
        <f>IF(GainsImpToNIB!D30="","",GainsImpToNIB!D30/1000)</f>
        <v>-1.1122999999999999E-2</v>
      </c>
    </row>
    <row r="32" spans="3:5" ht="15" customHeight="1" x14ac:dyDescent="0.25">
      <c r="C32" t="str">
        <f>IF(GainsImpToNIB!B31="","",GainsImpToNIB!B31/1000)</f>
        <v/>
      </c>
      <c r="D32">
        <f>IF(GainsImpToNIB!C31="","",GainsImpToNIB!C31/1000)</f>
        <v>-5.7859999999999995E-3</v>
      </c>
      <c r="E32">
        <f>IF(GainsImpToNIB!D31="","",GainsImpToNIB!D31/1000)</f>
        <v>-5.7859999999999995E-3</v>
      </c>
    </row>
    <row r="33" spans="3:5" ht="15" customHeight="1" x14ac:dyDescent="0.25">
      <c r="C33" t="str">
        <f>IF(GainsImpToNIB!B32="","",GainsImpToNIB!B32/1000)</f>
        <v/>
      </c>
      <c r="D33">
        <f>IF(GainsImpToNIB!C32="","",GainsImpToNIB!C32/1000)</f>
        <v>-1.2461E-2</v>
      </c>
      <c r="E33">
        <f>IF(GainsImpToNIB!D32="","",GainsImpToNIB!D32/1000)</f>
        <v>-1.2461E-2</v>
      </c>
    </row>
    <row r="34" spans="3:5" ht="15" customHeight="1" x14ac:dyDescent="0.25">
      <c r="C34" t="str">
        <f>IF(GainsImpToNIB!B33="","",GainsImpToNIB!B33/1000)</f>
        <v/>
      </c>
      <c r="D34">
        <f>IF(GainsImpToNIB!C33="","",GainsImpToNIB!C33/1000)</f>
        <v>-1.0351000000000001E-2</v>
      </c>
      <c r="E34">
        <f>IF(GainsImpToNIB!D33="","",GainsImpToNIB!D33/1000)</f>
        <v>-1.0351000000000001E-2</v>
      </c>
    </row>
    <row r="35" spans="3:5" ht="15" customHeight="1" x14ac:dyDescent="0.25">
      <c r="C35" t="str">
        <f>IF(GainsImpToNIB!B34="","",GainsImpToNIB!B34/1000)</f>
        <v/>
      </c>
      <c r="D35">
        <f>IF(GainsImpToNIB!C34="","",GainsImpToNIB!C34/1000)</f>
        <v>-5.9930000000000001E-3</v>
      </c>
      <c r="E35">
        <f>IF(GainsImpToNIB!D34="","",GainsImpToNIB!D34/1000)</f>
        <v>-5.9930000000000001E-3</v>
      </c>
    </row>
    <row r="36" spans="3:5" ht="15" customHeight="1" x14ac:dyDescent="0.25">
      <c r="C36" t="str">
        <f>IF(GainsImpToNIB!B35="","",GainsImpToNIB!B35/1000)</f>
        <v/>
      </c>
      <c r="D36">
        <f>IF(GainsImpToNIB!C35="","",GainsImpToNIB!C35/1000)</f>
        <v>-2.1219999999999998E-3</v>
      </c>
      <c r="E36">
        <f>IF(GainsImpToNIB!D35="","",GainsImpToNIB!D35/1000)</f>
        <v>-2.1219999999999998E-3</v>
      </c>
    </row>
    <row r="37" spans="3:5" ht="15" customHeight="1" x14ac:dyDescent="0.25">
      <c r="C37" t="str">
        <f>IF(GainsImpToNIB!B36="","",GainsImpToNIB!B36/1000)</f>
        <v/>
      </c>
      <c r="D37">
        <f>IF(GainsImpToNIB!C36="","",GainsImpToNIB!C36/1000)</f>
        <v>-6.561E-3</v>
      </c>
      <c r="E37">
        <f>IF(GainsImpToNIB!D36="","",GainsImpToNIB!D36/1000)</f>
        <v>-6.561E-3</v>
      </c>
    </row>
    <row r="38" spans="3:5" ht="15" customHeight="1" x14ac:dyDescent="0.25">
      <c r="C38" t="str">
        <f>IF(GainsImpToNIB!B37="","",GainsImpToNIB!B37/1000)</f>
        <v/>
      </c>
      <c r="D38">
        <f>IF(GainsImpToNIB!C37="","",GainsImpToNIB!C37/1000)</f>
        <v>-1.949E-3</v>
      </c>
      <c r="E38">
        <f>IF(GainsImpToNIB!D37="","",GainsImpToNIB!D37/1000)</f>
        <v>-1.949E-3</v>
      </c>
    </row>
    <row r="39" spans="3:5" ht="15" customHeight="1" x14ac:dyDescent="0.25">
      <c r="C39" t="str">
        <f>IF(GainsImpToNIB!B38="","",GainsImpToNIB!B38/1000)</f>
        <v/>
      </c>
      <c r="D39">
        <f>IF(GainsImpToNIB!C38="","",GainsImpToNIB!C38/1000)</f>
        <v>6.3789999999999993E-3</v>
      </c>
      <c r="E39">
        <f>IF(GainsImpToNIB!D38="","",GainsImpToNIB!D38/1000)</f>
        <v>6.3789999999999993E-3</v>
      </c>
    </row>
    <row r="40" spans="3:5" ht="15" customHeight="1" x14ac:dyDescent="0.25">
      <c r="C40" t="str">
        <f>IF(GainsImpToNIB!B39="","",GainsImpToNIB!B39/1000)</f>
        <v/>
      </c>
      <c r="D40">
        <f>IF(GainsImpToNIB!C39="","",GainsImpToNIB!C39/1000)</f>
        <v>-5.8900000000000001E-4</v>
      </c>
      <c r="E40">
        <f>IF(GainsImpToNIB!D39="","",GainsImpToNIB!D39/1000)</f>
        <v>-5.8900000000000001E-4</v>
      </c>
    </row>
    <row r="41" spans="3:5" ht="15" customHeight="1" x14ac:dyDescent="0.25">
      <c r="C41" t="str">
        <f>IF(GainsImpToNIB!B40="","",GainsImpToNIB!B40/1000)</f>
        <v/>
      </c>
      <c r="D41">
        <f>IF(GainsImpToNIB!C40="","",GainsImpToNIB!C40/1000)</f>
        <v>-3.4190000000000002E-3</v>
      </c>
      <c r="E41">
        <f>IF(GainsImpToNIB!D40="","",GainsImpToNIB!D40/1000)</f>
        <v>-3.4190000000000002E-3</v>
      </c>
    </row>
    <row r="42" spans="3:5" ht="15" customHeight="1" x14ac:dyDescent="0.25">
      <c r="C42" t="str">
        <f>IF(GainsImpToNIB!B41="","",GainsImpToNIB!B41/1000)</f>
        <v/>
      </c>
      <c r="D42">
        <f>IF(GainsImpToNIB!C41="","",GainsImpToNIB!C41/1000)</f>
        <v>-8.737E-3</v>
      </c>
      <c r="E42">
        <f>IF(GainsImpToNIB!D41="","",GainsImpToNIB!D41/1000)</f>
        <v>-8.737E-3</v>
      </c>
    </row>
    <row r="43" spans="3:5" ht="15" customHeight="1" x14ac:dyDescent="0.25">
      <c r="C43" t="str">
        <f>IF(GainsImpToNIB!B42="","",GainsImpToNIB!B42/1000)</f>
        <v/>
      </c>
      <c r="D43">
        <f>IF(GainsImpToNIB!C42="","",GainsImpToNIB!C42/1000)</f>
        <v>-1.1122999999999999E-2</v>
      </c>
      <c r="E43">
        <f>IF(GainsImpToNIB!D42="","",GainsImpToNIB!D42/1000)</f>
        <v>-1.1122999999999999E-2</v>
      </c>
    </row>
    <row r="44" spans="3:5" x14ac:dyDescent="0.25">
      <c r="C44" t="str">
        <f>IF(GainsImpToNIB!B43="","",GainsImpToNIB!B43/1000)</f>
        <v/>
      </c>
      <c r="D44">
        <f>IF(GainsImpToNIB!C43="","",GainsImpToNIB!C43/1000)</f>
        <v>-5.7859999999999995E-3</v>
      </c>
      <c r="E44">
        <f>IF(GainsImpToNIB!D43="","",GainsImpToNIB!D43/1000)</f>
        <v>-5.7859999999999995E-3</v>
      </c>
    </row>
    <row r="45" spans="3:5" x14ac:dyDescent="0.25">
      <c r="C45" t="str">
        <f>IF(GainsImpToNIB!B44="","",GainsImpToNIB!B44/1000)</f>
        <v/>
      </c>
      <c r="D45">
        <f>IF(GainsImpToNIB!C44="","",GainsImpToNIB!C44/1000)</f>
        <v>-1.2461E-2</v>
      </c>
      <c r="E45">
        <f>IF(GainsImpToNIB!D44="","",GainsImpToNIB!D44/1000)</f>
        <v>-1.2461E-2</v>
      </c>
    </row>
    <row r="46" spans="3:5" x14ac:dyDescent="0.25">
      <c r="C46" t="str">
        <f>IF(GainsImpToNIB!B45="","",GainsImpToNIB!B45/1000)</f>
        <v/>
      </c>
      <c r="D46">
        <f>IF(GainsImpToNIB!C45="","",GainsImpToNIB!C45/1000)</f>
        <v>-1.0351000000000001E-2</v>
      </c>
      <c r="E46">
        <f>IF(GainsImpToNIB!D45="","",GainsImpToNIB!D45/1000)</f>
        <v>-1.0351000000000001E-2</v>
      </c>
    </row>
    <row r="47" spans="3:5" x14ac:dyDescent="0.25">
      <c r="C47" t="str">
        <f>IF(GainsImpToNIB!B46="","",GainsImpToNIB!B46/1000)</f>
        <v/>
      </c>
      <c r="D47">
        <f>IF(GainsImpToNIB!C46="","",GainsImpToNIB!C46/1000)</f>
        <v>-5.9930000000000001E-3</v>
      </c>
      <c r="E47">
        <f>IF(GainsImpToNIB!D46="","",GainsImpToNIB!D46/1000)</f>
        <v>-5.9930000000000001E-3</v>
      </c>
    </row>
    <row r="48" spans="3:5" x14ac:dyDescent="0.25">
      <c r="C48" t="str">
        <f>IF(GainsImpToNIB!B47="","",GainsImpToNIB!B47/1000)</f>
        <v/>
      </c>
      <c r="D48">
        <f>IF(GainsImpToNIB!C47="","",GainsImpToNIB!C47/1000)</f>
        <v>-2.1219999999999998E-3</v>
      </c>
      <c r="E48">
        <f>IF(GainsImpToNIB!D47="","",GainsImpToNIB!D47/1000)</f>
        <v>-2.1219999999999998E-3</v>
      </c>
    </row>
    <row r="49" spans="3:5" x14ac:dyDescent="0.25">
      <c r="C49" t="str">
        <f>IF(GainsImpToNIB!B48="","",GainsImpToNIB!B48/1000)</f>
        <v/>
      </c>
      <c r="D49">
        <f>IF(GainsImpToNIB!C48="","",GainsImpToNIB!C48/1000)</f>
        <v>-6.561E-3</v>
      </c>
      <c r="E49">
        <f>IF(GainsImpToNIB!D48="","",GainsImpToNIB!D48/1000)</f>
        <v>-6.561E-3</v>
      </c>
    </row>
    <row r="50" spans="3:5" x14ac:dyDescent="0.25">
      <c r="C50" t="str">
        <f>IF(GainsImpToNIB!B49="","",GainsImpToNIB!B49/1000)</f>
        <v/>
      </c>
      <c r="D50">
        <f>IF(GainsImpToNIB!C49="","",GainsImpToNIB!C49/1000)</f>
        <v>-1.949E-3</v>
      </c>
      <c r="E50">
        <f>IF(GainsImpToNIB!D49="","",GainsImpToNIB!D49/1000)</f>
        <v>-1.949E-3</v>
      </c>
    </row>
    <row r="51" spans="3:5" x14ac:dyDescent="0.25">
      <c r="C51" t="str">
        <f>IF(GainsImpToNIB!B50="","",GainsImpToNIB!B50/1000)</f>
        <v/>
      </c>
      <c r="D51">
        <f>IF(GainsImpToNIB!C50="","",GainsImpToNIB!C50/1000)</f>
        <v>6.3789999999999993E-3</v>
      </c>
      <c r="E51">
        <f>IF(GainsImpToNIB!D50="","",GainsImpToNIB!D50/1000)</f>
        <v>6.3789999999999993E-3</v>
      </c>
    </row>
    <row r="52" spans="3:5" x14ac:dyDescent="0.25">
      <c r="C52" t="str">
        <f>IF(GainsImpToNIB!B51="","",GainsImpToNIB!B51/1000)</f>
        <v/>
      </c>
      <c r="D52">
        <f>IF(GainsImpToNIB!C51="","",GainsImpToNIB!C51/1000)</f>
        <v>-5.8900000000000001E-4</v>
      </c>
      <c r="E52">
        <f>IF(GainsImpToNIB!D51="","",GainsImpToNIB!D51/1000)</f>
        <v>-5.8900000000000001E-4</v>
      </c>
    </row>
    <row r="53" spans="3:5" x14ac:dyDescent="0.25">
      <c r="C53" t="str">
        <f>IF(GainsImpToNIB!B52="","",GainsImpToNIB!B52/1000)</f>
        <v/>
      </c>
      <c r="D53">
        <f>IF(GainsImpToNIB!C52="","",GainsImpToNIB!C52/1000)</f>
        <v>-3.4190000000000002E-3</v>
      </c>
      <c r="E53">
        <f>IF(GainsImpToNIB!D52="","",GainsImpToNIB!D52/1000)</f>
        <v>-3.4190000000000002E-3</v>
      </c>
    </row>
    <row r="54" spans="3:5" x14ac:dyDescent="0.25">
      <c r="C54" t="str">
        <f>IF(GainsImpToNIB!B53="","",GainsImpToNIB!B53/1000)</f>
        <v/>
      </c>
      <c r="D54">
        <f>IF(GainsImpToNIB!C53="","",GainsImpToNIB!C53/1000)</f>
        <v>-8.737E-3</v>
      </c>
      <c r="E54">
        <f>IF(GainsImpToNIB!D53="","",GainsImpToNIB!D53/1000)</f>
        <v>-8.737E-3</v>
      </c>
    </row>
    <row r="55" spans="3:5" x14ac:dyDescent="0.25">
      <c r="C55" t="str">
        <f>IF(GainsImpToNIB!B54="","",GainsImpToNIB!B54/1000)</f>
        <v/>
      </c>
      <c r="D55">
        <f>IF(GainsImpToNIB!C54="","",GainsImpToNIB!C54/1000)</f>
        <v>-1.1122999999999999E-2</v>
      </c>
      <c r="E55">
        <f>IF(GainsImpToNIB!D54="","",GainsImpToNIB!D54/1000)</f>
        <v>-1.1122999999999999E-2</v>
      </c>
    </row>
    <row r="56" spans="3:5" x14ac:dyDescent="0.25">
      <c r="C56" t="str">
        <f>IF(GainsImpToNIB!B55="","",GainsImpToNIB!B55/1000)</f>
        <v/>
      </c>
      <c r="D56">
        <f>IF(GainsImpToNIB!C55="","",GainsImpToNIB!C55/1000)</f>
        <v>-5.7859999999999995E-3</v>
      </c>
      <c r="E56">
        <f>IF(GainsImpToNIB!D55="","",GainsImpToNIB!D55/1000)</f>
        <v>-5.7859999999999995E-3</v>
      </c>
    </row>
    <row r="57" spans="3:5" x14ac:dyDescent="0.25">
      <c r="C57" t="str">
        <f>IF(GainsImpToNIB!B56="","",GainsImpToNIB!B56/1000)</f>
        <v/>
      </c>
      <c r="D57">
        <f>IF(GainsImpToNIB!C56="","",GainsImpToNIB!C56/1000)</f>
        <v>-1.2461E-2</v>
      </c>
      <c r="E57">
        <f>IF(GainsImpToNIB!D56="","",GainsImpToNIB!D56/1000)</f>
        <v>-1.2461E-2</v>
      </c>
    </row>
    <row r="58" spans="3:5" x14ac:dyDescent="0.25">
      <c r="C58" t="str">
        <f>IF(GainsImpToNIB!B57="","",GainsImpToNIB!B57/1000)</f>
        <v/>
      </c>
      <c r="D58">
        <f>IF(GainsImpToNIB!C57="","",GainsImpToNIB!C57/1000)</f>
        <v>-1.0351000000000001E-2</v>
      </c>
      <c r="E58">
        <f>IF(GainsImpToNIB!D57="","",GainsImpToNIB!D57/1000)</f>
        <v>-1.0351000000000001E-2</v>
      </c>
    </row>
    <row r="59" spans="3:5" x14ac:dyDescent="0.25">
      <c r="C59" t="str">
        <f>IF(GainsImpToNIB!B58="","",GainsImpToNIB!B58/1000)</f>
        <v/>
      </c>
      <c r="D59">
        <f>IF(GainsImpToNIB!C58="","",GainsImpToNIB!C58/1000)</f>
        <v>-5.9930000000000001E-3</v>
      </c>
      <c r="E59">
        <f>IF(GainsImpToNIB!D58="","",GainsImpToNIB!D58/1000)</f>
        <v>-5.9930000000000001E-3</v>
      </c>
    </row>
    <row r="60" spans="3:5" x14ac:dyDescent="0.25">
      <c r="C60" t="str">
        <f>IF(GainsImpToNIB!B59="","",GainsImpToNIB!B59/1000)</f>
        <v/>
      </c>
      <c r="D60">
        <f>IF(GainsImpToNIB!C59="","",GainsImpToNIB!C59/1000)</f>
        <v>-2.1219999999999998E-3</v>
      </c>
      <c r="E60">
        <f>IF(GainsImpToNIB!D59="","",GainsImpToNIB!D59/1000)</f>
        <v>-2.1219999999999998E-3</v>
      </c>
    </row>
    <row r="61" spans="3:5" x14ac:dyDescent="0.25">
      <c r="C61" t="str">
        <f>IF(GainsImpToNIB!B60="","",GainsImpToNIB!B60/1000)</f>
        <v/>
      </c>
      <c r="D61">
        <f>IF(GainsImpToNIB!C60="","",GainsImpToNIB!C60/1000)</f>
        <v>-6.561E-3</v>
      </c>
      <c r="E61">
        <f>IF(GainsImpToNIB!D60="","",GainsImpToNIB!D60/1000)</f>
        <v>-6.561E-3</v>
      </c>
    </row>
    <row r="62" spans="3:5" x14ac:dyDescent="0.25">
      <c r="C62" t="str">
        <f>IF(GainsImpToNIB!B61="","",GainsImpToNIB!B61/1000)</f>
        <v/>
      </c>
      <c r="D62">
        <f>IF(GainsImpToNIB!C61="","",GainsImpToNIB!C61/1000)</f>
        <v>-1.949E-3</v>
      </c>
      <c r="E62">
        <f>IF(GainsImpToNIB!D61="","",GainsImpToNIB!D61/1000)</f>
        <v>-1.949E-3</v>
      </c>
    </row>
    <row r="63" spans="3:5" x14ac:dyDescent="0.25">
      <c r="C63" t="str">
        <f>IF(GainsImpToNIB!B62="","",GainsImpToNIB!B62/1000)</f>
        <v/>
      </c>
      <c r="D63">
        <f>IF(GainsImpToNIB!C62="","",GainsImpToNIB!C62/1000)</f>
        <v>6.3789999999999993E-3</v>
      </c>
      <c r="E63">
        <f>IF(GainsImpToNIB!D62="","",GainsImpToNIB!D62/1000)</f>
        <v>6.3789999999999993E-3</v>
      </c>
    </row>
    <row r="64" spans="3:5" x14ac:dyDescent="0.25">
      <c r="C64" t="str">
        <f>IF(GainsImpToNIB!B63="","",GainsImpToNIB!B63/1000)</f>
        <v/>
      </c>
      <c r="D64">
        <f>IF(GainsImpToNIB!C63="","",GainsImpToNIB!C63/1000)</f>
        <v>-5.8900000000000001E-4</v>
      </c>
      <c r="E64">
        <f>IF(GainsImpToNIB!D63="","",GainsImpToNIB!D63/1000)</f>
        <v>-5.8900000000000001E-4</v>
      </c>
    </row>
    <row r="65" spans="3:5" x14ac:dyDescent="0.25">
      <c r="C65" t="str">
        <f>IF(GainsImpToNIB!B64="","",GainsImpToNIB!B64/1000)</f>
        <v/>
      </c>
      <c r="D65">
        <f>IF(GainsImpToNIB!C64="","",GainsImpToNIB!C64/1000)</f>
        <v>-3.4190000000000002E-3</v>
      </c>
      <c r="E65">
        <f>IF(GainsImpToNIB!D64="","",GainsImpToNIB!D64/1000)</f>
        <v>-3.4190000000000002E-3</v>
      </c>
    </row>
    <row r="66" spans="3:5" x14ac:dyDescent="0.25">
      <c r="C66" t="str">
        <f>IF(GainsImpToNIB!B65="","",GainsImpToNIB!B65/1000)</f>
        <v/>
      </c>
      <c r="D66">
        <f>IF(GainsImpToNIB!C65="","",GainsImpToNIB!C65/1000)</f>
        <v>-8.737E-3</v>
      </c>
      <c r="E66">
        <f>IF(GainsImpToNIB!D65="","",GainsImpToNIB!D65/1000)</f>
        <v>-8.737E-3</v>
      </c>
    </row>
    <row r="67" spans="3:5" x14ac:dyDescent="0.25">
      <c r="C67" t="str">
        <f>IF(GainsImpToNIB!B66="","",GainsImpToNIB!B66/1000)</f>
        <v/>
      </c>
      <c r="D67">
        <f>IF(GainsImpToNIB!C66="","",GainsImpToNIB!C66/1000)</f>
        <v>-1.1122999999999999E-2</v>
      </c>
      <c r="E67">
        <f>IF(GainsImpToNIB!D66="","",GainsImpToNIB!D66/1000)</f>
        <v>-1.1122999999999999E-2</v>
      </c>
    </row>
    <row r="68" spans="3:5" x14ac:dyDescent="0.25">
      <c r="C68" t="str">
        <f>IF(GainsImpToNIB!B67="","",GainsImpToNIB!B67/1000)</f>
        <v/>
      </c>
      <c r="D68">
        <f>IF(GainsImpToNIB!C67="","",GainsImpToNIB!C67/1000)</f>
        <v>-5.7859999999999995E-3</v>
      </c>
      <c r="E68">
        <f>IF(GainsImpToNIB!D67="","",GainsImpToNIB!D67/1000)</f>
        <v>-5.7859999999999995E-3</v>
      </c>
    </row>
    <row r="69" spans="3:5" x14ac:dyDescent="0.25">
      <c r="C69" t="str">
        <f>IF(GainsImpToNIB!B68="","",GainsImpToNIB!B68/1000)</f>
        <v/>
      </c>
      <c r="D69">
        <f>IF(GainsImpToNIB!C68="","",GainsImpToNIB!C68/1000)</f>
        <v>-1.2461E-2</v>
      </c>
      <c r="E69">
        <f>IF(GainsImpToNIB!D68="","",GainsImpToNIB!D68/1000)</f>
        <v>-1.2461E-2</v>
      </c>
    </row>
    <row r="70" spans="3:5" x14ac:dyDescent="0.25">
      <c r="C70" t="str">
        <f>IF(GainsImpToNIB!B69="","",GainsImpToNIB!B69/1000)</f>
        <v/>
      </c>
      <c r="D70">
        <f>IF(GainsImpToNIB!C69="","",GainsImpToNIB!C69/1000)</f>
        <v>-1.0351000000000001E-2</v>
      </c>
      <c r="E70">
        <f>IF(GainsImpToNIB!D69="","",GainsImpToNIB!D69/1000)</f>
        <v>-1.0351000000000001E-2</v>
      </c>
    </row>
    <row r="71" spans="3:5" x14ac:dyDescent="0.25">
      <c r="C71" t="str">
        <f>IF(GainsImpToNIB!B70="","",GainsImpToNIB!B70/1000)</f>
        <v/>
      </c>
      <c r="D71">
        <f>IF(GainsImpToNIB!C70="","",GainsImpToNIB!C70/1000)</f>
        <v>-5.9930000000000001E-3</v>
      </c>
      <c r="E71">
        <f>IF(GainsImpToNIB!D70="","",GainsImpToNIB!D70/1000)</f>
        <v>-5.9930000000000001E-3</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2569</vt:i4>
      </vt:variant>
    </vt:vector>
  </HeadingPairs>
  <TitlesOfParts>
    <vt:vector size="2604"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TempForecast!BMDC2.espmvol.5yr.adj.espmvol_107</vt:lpstr>
      <vt:lpstr>TempForecast!BMDC2.espmvol.5yr.adj.espmvol_108</vt:lpstr>
      <vt:lpstr>TempForecast!BMDC2.espmvol.5yr.adj.espmvol_109</vt:lpstr>
      <vt:lpstr>TempForecast!BMDC2.espmvol.5yr.adj.espmvol_11</vt:lpstr>
      <vt:lpstr>TempForecast!BMDC2.espmvol.5yr.adj.espmvol_110</vt:lpstr>
      <vt:lpstr>TempForecast!BMDC2.espmvol.5yr.adj.espmvol_111</vt:lpstr>
      <vt:lpstr>TempForecast!BMDC2.espmvol.5yr.adj.espmvol_112</vt:lpstr>
      <vt:lpstr>TempForecast!BMDC2.espmvol.5yr.adj.espmvol_113</vt:lpstr>
      <vt:lpstr>TempForecast!BMDC2.espmvol.5yr.adj.espmvol_114</vt:lpstr>
      <vt:lpstr>TempForecast!BMDC2.espmvol.5yr.adj.espmvol_115</vt:lpstr>
      <vt:lpstr>TempForecast!BMDC2.espmvol.5yr.adj.espmvol_116</vt:lpstr>
      <vt:lpstr>TempForecast!BMDC2.espmvol.5yr.adj.espmvol_117</vt:lpstr>
      <vt:lpstr>TempForecast!BMDC2.espmvol.5yr.adj.espmvol_118</vt:lpstr>
      <vt:lpstr>TempForecast!BMDC2.espmvol.5yr.adj.espmvol_119</vt:lpstr>
      <vt:lpstr>TempForecast!BMDC2.espmvol.5yr.adj.espmvol_12</vt:lpstr>
      <vt:lpstr>TempForecast!BMDC2.espmvol.5yr.adj.espmvol_120</vt:lpstr>
      <vt:lpstr>TempForecast!BMDC2.espmvol.5yr.adj.espmvol_121</vt:lpstr>
      <vt:lpstr>TempForecast!BMDC2.espmvol.5yr.adj.espmvol_122</vt:lpstr>
      <vt:lpstr>TempForecast!BMDC2.espmvol.5yr.adj.espmvol_123</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TempForecast!CLSC2.espmvol.5yr.adj.espmvol_106</vt:lpstr>
      <vt:lpstr>TempForecast!CLSC2.espmvol.5yr.adj.espmvol_107</vt:lpstr>
      <vt:lpstr>TempForecast!CLSC2.espmvol.5yr.adj.espmvol_108</vt:lpstr>
      <vt:lpstr>TempForecast!CLSC2.espmvol.5yr.adj.espmvol_109</vt:lpstr>
      <vt:lpstr>TempForecast!CLSC2.espmvol.5yr.adj.espmvol_11</vt:lpstr>
      <vt:lpstr>TempForecast!CLSC2.espmvol.5yr.adj.espmvol_110</vt:lpstr>
      <vt:lpstr>TempForecast!CLSC2.espmvol.5yr.adj.espmvol_111</vt:lpstr>
      <vt:lpstr>TempForecast!CLSC2.espmvol.5yr.adj.espmvol_112</vt:lpstr>
      <vt:lpstr>TempForecast!CLSC2.espmvol.5yr.adj.espmvol_113</vt:lpstr>
      <vt:lpstr>TempForecast!CLSC2.espmvol.5yr.adj.espmvol_114</vt:lpstr>
      <vt:lpstr>TempForecast!CLSC2.espmvol.5yr.adj.espmvol_115</vt:lpstr>
      <vt:lpstr>TempForecast!CLSC2.espmvol.5yr.adj.espmvol_116</vt:lpstr>
      <vt:lpstr>TempForecast!CLSC2.espmvol.5yr.adj.espmvol_117</vt:lpstr>
      <vt:lpstr>TempForecast!CLSC2.espmvol.5yr.adj.espmvol_118</vt:lpstr>
      <vt:lpstr>TempForecast!CLSC2.espmvol.5yr.adj.espmvol_119</vt:lpstr>
      <vt:lpstr>TempForecast!CLSC2.espmvol.5yr.adj.espmvol_12</vt:lpstr>
      <vt:lpstr>TempForecast!CLSC2.espmvol.5yr.adj.espmvol_120</vt:lpstr>
      <vt:lpstr>TempForecast!CLSC2.espmvol.5yr.adj.espmvol_121</vt:lpstr>
      <vt:lpstr>TempForecast!CLSC2.espmvol.5yr.adj.espmvol_122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TempForecast!DRGC2.espmvol.5yr.adj.espmvol_106</vt:lpstr>
      <vt:lpstr>TempForecast!DRGC2.espmvol.5yr.adj.espmvol_107</vt:lpstr>
      <vt:lpstr>TempForecast!DRGC2.espmvol.5yr.adj.espmvol_108</vt:lpstr>
      <vt:lpstr>TempForecast!DRGC2.espmvol.5yr.adj.espmvol_109</vt:lpstr>
      <vt:lpstr>TempForecast!DRGC2.espmvol.5yr.adj.espmvol_11</vt:lpstr>
      <vt:lpstr>TempForecast!DRGC2.espmvol.5yr.adj.espmvol_110</vt:lpstr>
      <vt:lpstr>TempForecast!DRGC2.espmvol.5yr.adj.espmvol_111</vt:lpstr>
      <vt:lpstr>TempForecast!DRGC2.espmvol.5yr.adj.espmvol_112</vt:lpstr>
      <vt:lpstr>TempForecast!DRGC2.espmvol.5yr.adj.espmvol_113</vt:lpstr>
      <vt:lpstr>TempForecast!DRGC2.espmvol.5yr.adj.espmvol_114</vt:lpstr>
      <vt:lpstr>TempForecast!DRGC2.espmvol.5yr.adj.espmvol_115</vt:lpstr>
      <vt:lpstr>TempForecast!DRGC2.espmvol.5yr.adj.espmvol_116</vt:lpstr>
      <vt:lpstr>TempForecast!DRGC2.espmvol.5yr.adj.espmvol_117</vt:lpstr>
      <vt:lpstr>TempForecast!DRGC2.espmvol.5yr.adj.espmvol_118</vt:lpstr>
      <vt:lpstr>TempForecast!DRGC2.espmvol.5yr.adj.espmvol_119</vt:lpstr>
      <vt:lpstr>TempForecast!DRGC2.espmvol.5yr.adj.espmvol_12</vt:lpstr>
      <vt:lpstr>TempForecast!DRGC2.espmvol.5yr.adj.espmvol_120</vt:lpstr>
      <vt:lpstr>TempForecast!DRGC2.espmvol.5yr.adj.espmvol_121</vt:lpstr>
      <vt:lpstr>TempForecast!DRGC2.espmvol.5yr.adj.espmvol_122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TempForecast!GBRW4.espmvol.5yr.adj.espmvol_106</vt:lpstr>
      <vt:lpstr>TempForecast!GBRW4.espmvol.5yr.adj.espmvol_107</vt:lpstr>
      <vt:lpstr>TempForecast!GBRW4.espmvol.5yr.adj.espmvol_108</vt:lpstr>
      <vt:lpstr>TempForecast!GBRW4.espmvol.5yr.adj.espmvol_109</vt:lpstr>
      <vt:lpstr>TempForecast!GBRW4.espmvol.5yr.adj.espmvol_11</vt:lpstr>
      <vt:lpstr>TempForecast!GBRW4.espmvol.5yr.adj.espmvol_110</vt:lpstr>
      <vt:lpstr>TempForecast!GBRW4.espmvol.5yr.adj.espmvol_111</vt:lpstr>
      <vt:lpstr>TempForecast!GBRW4.espmvol.5yr.adj.espmvol_112</vt:lpstr>
      <vt:lpstr>TempForecast!GBRW4.espmvol.5yr.adj.espmvol_113</vt:lpstr>
      <vt:lpstr>TempForecast!GBRW4.espmvol.5yr.adj.espmvol_114</vt:lpstr>
      <vt:lpstr>TempForecast!GBRW4.espmvol.5yr.adj.espmvol_115</vt:lpstr>
      <vt:lpstr>TempForecast!GBRW4.espmvol.5yr.adj.espmvol_116</vt:lpstr>
      <vt:lpstr>TempForecast!GBRW4.espmvol.5yr.adj.espmvol_117</vt:lpstr>
      <vt:lpstr>TempForecast!GBRW4.espmvol.5yr.adj.espmvol_118</vt:lpstr>
      <vt:lpstr>TempForecast!GBRW4.espmvol.5yr.adj.espmvol_119</vt:lpstr>
      <vt:lpstr>TempForecast!GBRW4.espmvol.5yr.adj.espmvol_12</vt:lpstr>
      <vt:lpstr>TempForecast!GBRW4.espmvol.5yr.adj.espmvol_120</vt:lpstr>
      <vt:lpstr>TempForecast!GBRW4.espmvol.5yr.adj.espmvol_121</vt:lpstr>
      <vt:lpstr>TempForecast!GBRW4.espmvol.5yr.adj.espmvol_122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TempForecast!GJNC2LOC.espmvol.5yr.adj.espmvol_106</vt:lpstr>
      <vt:lpstr>TempForecast!GJNC2LOC.espmvol.5yr.adj.espmvol_107</vt:lpstr>
      <vt:lpstr>TempForecast!GJNC2LOC.espmvol.5yr.adj.espmvol_108</vt:lpstr>
      <vt:lpstr>TempForecast!GJNC2LOC.espmvol.5yr.adj.espmvol_109</vt:lpstr>
      <vt:lpstr>TempForecast!GJNC2LOC.espmvol.5yr.adj.espmvol_11</vt:lpstr>
      <vt:lpstr>TempForecast!GJNC2LOC.espmvol.5yr.adj.espmvol_110</vt:lpstr>
      <vt:lpstr>TempForecast!GJNC2LOC.espmvol.5yr.adj.espmvol_111</vt:lpstr>
      <vt:lpstr>TempForecast!GJNC2LOC.espmvol.5yr.adj.espmvol_112</vt:lpstr>
      <vt:lpstr>TempForecast!GJNC2LOC.espmvol.5yr.adj.espmvol_113</vt:lpstr>
      <vt:lpstr>TempForecast!GJNC2LOC.espmvol.5yr.adj.espmvol_114</vt:lpstr>
      <vt:lpstr>TempForecast!GJNC2LOC.espmvol.5yr.adj.espmvol_115</vt:lpstr>
      <vt:lpstr>TempForecast!GJNC2LOC.espmvol.5yr.adj.espmvol_116</vt:lpstr>
      <vt:lpstr>TempForecast!GJNC2LOC.espmvol.5yr.adj.espmvol_117</vt:lpstr>
      <vt:lpstr>TempForecast!GJNC2LOC.espmvol.5yr.adj.espmvol_118</vt:lpstr>
      <vt:lpstr>TempForecast!GJNC2LOC.espmvol.5yr.adj.espmvol_119</vt:lpstr>
      <vt:lpstr>TempForecast!GJNC2LOC.espmvol.5yr.adj.espmvol_12</vt:lpstr>
      <vt:lpstr>TempForecast!GJNC2LOC.espmvol.5yr.adj.espmvol_120</vt:lpstr>
      <vt:lpstr>TempForecast!GJNC2LOC.espmvol.5yr.adj.espmvol_121</vt:lpstr>
      <vt:lpstr>TempForecast!GJNC2LOC.espmvol.5yr.adj.espmvol_122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TempForecast!GLDA3.espmvol.5yr.adj.espmvol_106</vt:lpstr>
      <vt:lpstr>TempForecast!GLDA3.espmvol.5yr.adj.espmvol_107</vt:lpstr>
      <vt:lpstr>TempForecast!GLDA3.espmvol.5yr.adj.espmvol_108</vt:lpstr>
      <vt:lpstr>TempForecast!GLDA3.espmvol.5yr.adj.espmvol_109</vt:lpstr>
      <vt:lpstr>TempForecast!GLDA3.espmvol.5yr.adj.espmvol_11</vt:lpstr>
      <vt:lpstr>TempForecast!GLDA3.espmvol.5yr.adj.espmvol_110</vt:lpstr>
      <vt:lpstr>TempForecast!GLDA3.espmvol.5yr.adj.espmvol_111</vt:lpstr>
      <vt:lpstr>TempForecast!GLDA3.espmvol.5yr.adj.espmvol_112</vt:lpstr>
      <vt:lpstr>TempForecast!GLDA3.espmvol.5yr.adj.espmvol_113</vt:lpstr>
      <vt:lpstr>TempForecast!GLDA3.espmvol.5yr.adj.espmvol_114</vt:lpstr>
      <vt:lpstr>TempForecast!GLDA3.espmvol.5yr.adj.espmvol_115</vt:lpstr>
      <vt:lpstr>TempForecast!GLDA3.espmvol.5yr.adj.espmvol_116</vt:lpstr>
      <vt:lpstr>TempForecast!GLDA3.espmvol.5yr.adj.espmvol_117</vt:lpstr>
      <vt:lpstr>TempForecast!GLDA3.espmvol.5yr.adj.espmvol_118</vt:lpstr>
      <vt:lpstr>TempForecast!GLDA3.espmvol.5yr.adj.espmvol_119</vt:lpstr>
      <vt:lpstr>TempForecast!GLDA3.espmvol.5yr.adj.espmvol_12</vt:lpstr>
      <vt:lpstr>TempForecast!GLDA3.espmvol.5yr.adj.espmvol_120</vt:lpstr>
      <vt:lpstr>TempForecast!GLDA3.espmvol.5yr.adj.espmvol_121</vt:lpstr>
      <vt:lpstr>TempForecast!GLDA3.espmvol.5yr.adj.espmvol_122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TempForecast!GRNU1.espmvol.5yr.adj.espmvol_106</vt:lpstr>
      <vt:lpstr>TempForecast!GRNU1.espmvol.5yr.adj.espmvol_107</vt:lpstr>
      <vt:lpstr>TempForecast!GRNU1.espmvol.5yr.adj.espmvol_108</vt:lpstr>
      <vt:lpstr>TempForecast!GRNU1.espmvol.5yr.adj.espmvol_109</vt:lpstr>
      <vt:lpstr>TempForecast!GRNU1.espmvol.5yr.adj.espmvol_11</vt:lpstr>
      <vt:lpstr>TempForecast!GRNU1.espmvol.5yr.adj.espmvol_110</vt:lpstr>
      <vt:lpstr>TempForecast!GRNU1.espmvol.5yr.adj.espmvol_111</vt:lpstr>
      <vt:lpstr>TempForecast!GRNU1.espmvol.5yr.adj.espmvol_112</vt:lpstr>
      <vt:lpstr>TempForecast!GRNU1.espmvol.5yr.adj.espmvol_113</vt:lpstr>
      <vt:lpstr>TempForecast!GRNU1.espmvol.5yr.adj.espmvol_114</vt:lpstr>
      <vt:lpstr>TempForecast!GRNU1.espmvol.5yr.adj.espmvol_115</vt:lpstr>
      <vt:lpstr>TempForecast!GRNU1.espmvol.5yr.adj.espmvol_116</vt:lpstr>
      <vt:lpstr>TempForecast!GRNU1.espmvol.5yr.adj.espmvol_117</vt:lpstr>
      <vt:lpstr>TempForecast!GRNU1.espmvol.5yr.adj.espmvol_118</vt:lpstr>
      <vt:lpstr>TempForecast!GRNU1.espmvol.5yr.adj.espmvol_119</vt:lpstr>
      <vt:lpstr>TempForecast!GRNU1.espmvol.5yr.adj.espmvol_12</vt:lpstr>
      <vt:lpstr>TempForecast!GRNU1.espmvol.5yr.adj.espmvol_120</vt:lpstr>
      <vt:lpstr>TempForecast!GRNU1.espmvol.5yr.adj.espmvol_121</vt:lpstr>
      <vt:lpstr>TempForecast!GRNU1.espmvol.5yr.adj.espmvol_122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TempForecast!MPSC2.espmvol.5yr.adj.espmvol_106</vt:lpstr>
      <vt:lpstr>TempForecast!MPSC2.espmvol.5yr.adj.espmvol_107</vt:lpstr>
      <vt:lpstr>TempForecast!MPSC2.espmvol.5yr.adj.espmvol_108</vt:lpstr>
      <vt:lpstr>TempForecast!MPSC2.espmvol.5yr.adj.espmvol_109</vt:lpstr>
      <vt:lpstr>TempForecast!MPSC2.espmvol.5yr.adj.espmvol_11</vt:lpstr>
      <vt:lpstr>TempForecast!MPSC2.espmvol.5yr.adj.espmvol_110</vt:lpstr>
      <vt:lpstr>TempForecast!MPSC2.espmvol.5yr.adj.espmvol_111</vt:lpstr>
      <vt:lpstr>TempForecast!MPSC2.espmvol.5yr.adj.espmvol_112</vt:lpstr>
      <vt:lpstr>TempForecast!MPSC2.espmvol.5yr.adj.espmvol_113</vt:lpstr>
      <vt:lpstr>TempForecast!MPSC2.espmvol.5yr.adj.espmvol_114</vt:lpstr>
      <vt:lpstr>TempForecast!MPSC2.espmvol.5yr.adj.espmvol_115</vt:lpstr>
      <vt:lpstr>TempForecast!MPSC2.espmvol.5yr.adj.espmvol_116</vt:lpstr>
      <vt:lpstr>TempForecast!MPSC2.espmvol.5yr.adj.espmvol_117</vt:lpstr>
      <vt:lpstr>TempForecast!MPSC2.espmvol.5yr.adj.espmvol_118</vt:lpstr>
      <vt:lpstr>TempForecast!MPSC2.espmvol.5yr.adj.espmvol_119</vt:lpstr>
      <vt:lpstr>TempForecast!MPSC2.espmvol.5yr.adj.espmvol_12</vt:lpstr>
      <vt:lpstr>TempForecast!MPSC2.espmvol.5yr.adj.espmvol_120</vt:lpstr>
      <vt:lpstr>TempForecast!MPSC2.espmvol.5yr.adj.espmvol_121</vt:lpstr>
      <vt:lpstr>TempForecast!MPSC2.espmvol.5yr.adj.espmvol_122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TempForecast!NVRN5.espmvol.5yr.adj.espmvol_106</vt:lpstr>
      <vt:lpstr>TempForecast!NVRN5.espmvol.5yr.adj.espmvol_107</vt:lpstr>
      <vt:lpstr>TempForecast!NVRN5.espmvol.5yr.adj.espmvol_108</vt:lpstr>
      <vt:lpstr>TempForecast!NVRN5.espmvol.5yr.adj.espmvol_109</vt:lpstr>
      <vt:lpstr>TempForecast!NVRN5.espmvol.5yr.adj.espmvol_11</vt:lpstr>
      <vt:lpstr>TempForecast!NVRN5.espmvol.5yr.adj.espmvol_110</vt:lpstr>
      <vt:lpstr>TempForecast!NVRN5.espmvol.5yr.adj.espmvol_111</vt:lpstr>
      <vt:lpstr>TempForecast!NVRN5.espmvol.5yr.adj.espmvol_112</vt:lpstr>
      <vt:lpstr>TempForecast!NVRN5.espmvol.5yr.adj.espmvol_113</vt:lpstr>
      <vt:lpstr>TempForecast!NVRN5.espmvol.5yr.adj.espmvol_114</vt:lpstr>
      <vt:lpstr>TempForecast!NVRN5.espmvol.5yr.adj.espmvol_115</vt:lpstr>
      <vt:lpstr>TempForecast!NVRN5.espmvol.5yr.adj.espmvol_116</vt:lpstr>
      <vt:lpstr>TempForecast!NVRN5.espmvol.5yr.adj.espmvol_117</vt:lpstr>
      <vt:lpstr>TempForecast!NVRN5.espmvol.5yr.adj.espmvol_118</vt:lpstr>
      <vt:lpstr>TempForecast!NVRN5.espmvol.5yr.adj.espmvol_119</vt:lpstr>
      <vt:lpstr>TempForecast!NVRN5.espmvol.5yr.adj.espmvol_12</vt:lpstr>
      <vt:lpstr>TempForecast!NVRN5.espmvol.5yr.adj.espmvol_120</vt:lpstr>
      <vt:lpstr>TempForecast!NVRN5.espmvol.5yr.adj.espmvol_121</vt:lpstr>
      <vt:lpstr>TempForecast!NVRN5.espmvol.5yr.adj.espmvol_122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TempForecast!TPIC2.espmvol.5yr.adj.espmvol_106</vt:lpstr>
      <vt:lpstr>TempForecast!TPIC2.espmvol.5yr.adj.espmvol_107</vt:lpstr>
      <vt:lpstr>TempForecast!TPIC2.espmvol.5yr.adj.espmvol_108</vt:lpstr>
      <vt:lpstr>TempForecast!TPIC2.espmvol.5yr.adj.espmvol_109</vt:lpstr>
      <vt:lpstr>TempForecast!TPIC2.espmvol.5yr.adj.espmvol_11</vt:lpstr>
      <vt:lpstr>TempForecast!TPIC2.espmvol.5yr.adj.espmvol_110</vt:lpstr>
      <vt:lpstr>TempForecast!TPIC2.espmvol.5yr.adj.espmvol_111</vt:lpstr>
      <vt:lpstr>TempForecast!TPIC2.espmvol.5yr.adj.espmvol_112</vt:lpstr>
      <vt:lpstr>TempForecast!TPIC2.espmvol.5yr.adj.espmvol_113</vt:lpstr>
      <vt:lpstr>TempForecast!TPIC2.espmvol.5yr.adj.espmvol_114</vt:lpstr>
      <vt:lpstr>TempForecast!TPIC2.espmvol.5yr.adj.espmvol_115</vt:lpstr>
      <vt:lpstr>TempForecast!TPIC2.espmvol.5yr.adj.espmvol_116</vt:lpstr>
      <vt:lpstr>TempForecast!TPIC2.espmvol.5yr.adj.espmvol_117</vt:lpstr>
      <vt:lpstr>TempForecast!TPIC2.espmvol.5yr.adj.espmvol_118</vt:lpstr>
      <vt:lpstr>TempForecast!TPIC2.espmvol.5yr.adj.espmvol_119</vt:lpstr>
      <vt:lpstr>TempForecast!TPIC2.espmvol.5yr.adj.espmvol_12</vt:lpstr>
      <vt:lpstr>TempForecast!TPIC2.espmvol.5yr.adj.espmvol_120</vt:lpstr>
      <vt:lpstr>TempForecast!TPIC2.espmvol.5yr.adj.espmvol_121</vt:lpstr>
      <vt:lpstr>TempForecast!TPIC2.espmvol.5yr.adj.espmvol_122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TempForecast!VCRC2.espmvol.5yr.adj.espmvol_106</vt:lpstr>
      <vt:lpstr>TempForecast!VCRC2.espmvol.5yr.adj.espmvol_107</vt:lpstr>
      <vt:lpstr>TempForecast!VCRC2.espmvol.5yr.adj.espmvol_108</vt:lpstr>
      <vt:lpstr>TempForecast!VCRC2.espmvol.5yr.adj.espmvol_109</vt:lpstr>
      <vt:lpstr>TempForecast!VCRC2.espmvol.5yr.adj.espmvol_11</vt:lpstr>
      <vt:lpstr>TempForecast!VCRC2.espmvol.5yr.adj.espmvol_110</vt:lpstr>
      <vt:lpstr>TempForecast!VCRC2.espmvol.5yr.adj.espmvol_111</vt:lpstr>
      <vt:lpstr>TempForecast!VCRC2.espmvol.5yr.adj.espmvol_112</vt:lpstr>
      <vt:lpstr>TempForecast!VCRC2.espmvol.5yr.adj.espmvol_113</vt:lpstr>
      <vt:lpstr>TempForecast!VCRC2.espmvol.5yr.adj.espmvol_114</vt:lpstr>
      <vt:lpstr>TempForecast!VCRC2.espmvol.5yr.adj.espmvol_115</vt:lpstr>
      <vt:lpstr>TempForecast!VCRC2.espmvol.5yr.adj.espmvol_116</vt:lpstr>
      <vt:lpstr>TempForecast!VCRC2.espmvol.5yr.adj.espmvol_117</vt:lpstr>
      <vt:lpstr>TempForecast!VCRC2.espmvol.5yr.adj.espmvol_118</vt:lpstr>
      <vt:lpstr>TempForecast!VCRC2.espmvol.5yr.adj.espmvol_119</vt:lpstr>
      <vt:lpstr>TempForecast!VCRC2.espmvol.5yr.adj.espmvol_12</vt:lpstr>
      <vt:lpstr>TempForecast!VCRC2.espmvol.5yr.adj.espmvol_120</vt:lpstr>
      <vt:lpstr>TempForecast!VCRC2.espmvol.5yr.adj.espmvol_121</vt:lpstr>
      <vt:lpstr>TempForecast!VCRC2.espmvol.5yr.adj.espmvol_122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TempForecast!YDLC2.espmvol.5yr.adj.espmvol_106</vt:lpstr>
      <vt:lpstr>TempForecast!YDLC2.espmvol.5yr.adj.espmvol_107</vt:lpstr>
      <vt:lpstr>TempForecast!YDLC2.espmvol.5yr.adj.espmvol_108</vt:lpstr>
      <vt:lpstr>TempForecast!YDLC2.espmvol.5yr.adj.espmvol_109</vt:lpstr>
      <vt:lpstr>TempForecast!YDLC2.espmvol.5yr.adj.espmvol_11</vt:lpstr>
      <vt:lpstr>TempForecast!YDLC2.espmvol.5yr.adj.espmvol_110</vt:lpstr>
      <vt:lpstr>TempForecast!YDLC2.espmvol.5yr.adj.espmvol_111</vt:lpstr>
      <vt:lpstr>TempForecast!YDLC2.espmvol.5yr.adj.espmvol_112</vt:lpstr>
      <vt:lpstr>TempForecast!YDLC2.espmvol.5yr.adj.espmvol_113</vt:lpstr>
      <vt:lpstr>TempForecast!YDLC2.espmvol.5yr.adj.espmvol_114</vt:lpstr>
      <vt:lpstr>TempForecast!YDLC2.espmvol.5yr.adj.espmvol_115</vt:lpstr>
      <vt:lpstr>TempForecast!YDLC2.espmvol.5yr.adj.espmvol_116</vt:lpstr>
      <vt:lpstr>TempForecast!YDLC2.espmvol.5yr.adj.espmvol_117</vt:lpstr>
      <vt:lpstr>TempForecast!YDLC2.espmvol.5yr.adj.espmvol_118</vt:lpstr>
      <vt:lpstr>TempForecast!YDLC2.espmvol.5yr.adj.espmvol_119</vt:lpstr>
      <vt:lpstr>TempForecast!YDLC2.espmvol.5yr.adj.espmvol_12</vt:lpstr>
      <vt:lpstr>TempForecast!YDLC2.espmvol.5yr.adj.espmvol_120</vt:lpstr>
      <vt:lpstr>TempForecast!YDLC2.espmvol.5yr.adj.espmvol_121</vt:lpstr>
      <vt:lpstr>TempForecast!YDLC2.espmvol.5yr.adj.espmvol_122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Digiorno, Margaret E</cp:lastModifiedBy>
  <cp:lastPrinted>2011-12-21T07:34:54Z</cp:lastPrinted>
  <dcterms:created xsi:type="dcterms:W3CDTF">2011-03-08T17:14:52Z</dcterms:created>
  <dcterms:modified xsi:type="dcterms:W3CDTF">2024-03-11T22:02:32Z</dcterms:modified>
</cp:coreProperties>
</file>